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<sst xmlns="http://schemas.openxmlformats.org/spreadsheetml/2006/main" count="74" uniqueCount="73">
  <si>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</si>
  <si>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</si>
  <si>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</si>
  <si>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</si>
  <si>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</si>
  <si>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</si>
  <si>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</si>
  <si>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</si>
  <si>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</si>
  <si>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</si>
  <si>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</si>
  <si>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</si>
  <si>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</si>
  <si>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</si>
  <si>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</si>
  <si>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</si>
  <si>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</si>
  <si>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</si>
  <si>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</si>
  <si>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</si>
  <si>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</si>
  <si>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</si>
  <si>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</si>
  <si>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</si>
  <si>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</si>
  <si>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</si>
  <si>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</si>
  <si>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</si>
  <si>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</si>
  <si>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</si>
  <si>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</si>
  <si>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</si>
  <si>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</si>
  <si>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</si>
  <si>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</si>
  <si>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</si>
  <si>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</si>
  <si>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</si>
  <si>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</si>
  <si>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</si>
  <si>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</si>
  <si>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</si>
  <si>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</si>
  <si>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</si>
  <si>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</si>
  <si>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</si>
  <si>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</si>
  <si>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</si>
  <si>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</si>
  <si>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</si>
  <si>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</si>
  <si>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</si>
  <si>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</si>
  <si>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</si>
  <si>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</si>
  <si>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</si>
  <si>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</si>
  <si>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</si>
  <si>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</si>
  <si>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</si>
  <si>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</si>
  <si>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</si>
  <si>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</si>
  <si>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</si>
  <si>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</si>
  <si>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</si>
  <si>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</si>
  <si>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</si>
  <si>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</si>
  <si>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</si>
  <si>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</si>
  <si>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</si>
  <si>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11/01/21 - VENCIMENTO 18/01/21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</si>
</sst>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230240</v>
      </c>
      <c r="C7" s="47">
        <f t="shared" si="0"/>
        <v>196422</v>
      </c>
      <c r="D7" s="47">
        <f t="shared" si="0"/>
        <v>256497</v>
      </c>
      <c r="E7" s="47">
        <f t="shared" si="0"/>
        <v>134839</v>
      </c>
      <c r="F7" s="47">
        <f t="shared" si="0"/>
        <v>161024</v>
      </c>
      <c r="G7" s="47">
        <f t="shared" si="0"/>
        <v>178630</v>
      </c>
      <c r="H7" s="47">
        <f t="shared" si="0"/>
        <v>201982</v>
      </c>
      <c r="I7" s="47">
        <f t="shared" si="0"/>
        <v>261573</v>
      </c>
      <c r="J7" s="47">
        <f t="shared" si="0"/>
        <v>77188</v>
      </c>
      <c r="K7" s="47">
        <f t="shared" si="0"/>
        <v>1698395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16287</v>
      </c>
      <c r="C8" s="45">
        <f t="shared" si="1"/>
        <v>15321</v>
      </c>
      <c r="D8" s="45">
        <f t="shared" si="1"/>
        <v>17365</v>
      </c>
      <c r="E8" s="45">
        <f t="shared" si="1"/>
        <v>9376</v>
      </c>
      <c r="F8" s="45">
        <f t="shared" si="1"/>
        <v>11397</v>
      </c>
      <c r="G8" s="45">
        <f t="shared" si="1"/>
        <v>7731</v>
      </c>
      <c r="H8" s="45">
        <f t="shared" si="1"/>
        <v>7005</v>
      </c>
      <c r="I8" s="45">
        <f t="shared" si="1"/>
        <v>16252</v>
      </c>
      <c r="J8" s="45">
        <f t="shared" si="1"/>
        <v>2743</v>
      </c>
      <c r="K8" s="38">
        <f>SUM(B8:J8)</f>
        <v>103477</v>
      </c>
      <c r="L8"/>
      <c r="M8"/>
      <c r="N8"/>
    </row>
    <row r="9" spans="1:14" ht="16.5" customHeight="1">
      <c r="A9" s="22" t="s">
        <v>35</v>
      </c>
      <c r="B9" s="45">
        <v>16266</v>
      </c>
      <c r="C9" s="45">
        <v>15318</v>
      </c>
      <c r="D9" s="45">
        <v>17361</v>
      </c>
      <c r="E9" s="45">
        <v>9336</v>
      </c>
      <c r="F9" s="45">
        <v>11390</v>
      </c>
      <c r="G9" s="45">
        <v>7729</v>
      </c>
      <c r="H9" s="45">
        <v>7005</v>
      </c>
      <c r="I9" s="45">
        <v>16220</v>
      </c>
      <c r="J9" s="45">
        <v>2743</v>
      </c>
      <c r="K9" s="38">
        <f>SUM(B9:J9)</f>
        <v>103368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3</v>
      </c>
      <c r="D10" s="45">
        <v>4</v>
      </c>
      <c r="E10" s="45">
        <v>40</v>
      </c>
      <c r="F10" s="45">
        <v>7</v>
      </c>
      <c r="G10" s="45">
        <v>2</v>
      </c>
      <c r="H10" s="45">
        <v>0</v>
      </c>
      <c r="I10" s="45">
        <v>32</v>
      </c>
      <c r="J10" s="45">
        <v>0</v>
      </c>
      <c r="K10" s="38">
        <f>SUM(B10:J10)</f>
        <v>109</v>
      </c>
      <c r="L10"/>
      <c r="M10"/>
      <c r="N10"/>
    </row>
    <row r="11" spans="1:14" ht="16.5" customHeight="1">
      <c r="A11" s="44" t="s">
        <v>33</v>
      </c>
      <c r="B11" s="43">
        <v>213953</v>
      </c>
      <c r="C11" s="43">
        <v>181101</v>
      </c>
      <c r="D11" s="43">
        <v>239132</v>
      </c>
      <c r="E11" s="43">
        <v>125463</v>
      </c>
      <c r="F11" s="43">
        <v>149627</v>
      </c>
      <c r="G11" s="43">
        <v>170899</v>
      </c>
      <c r="H11" s="43">
        <v>194977</v>
      </c>
      <c r="I11" s="43">
        <v>245321</v>
      </c>
      <c r="J11" s="43">
        <v>74445</v>
      </c>
      <c r="K11" s="38">
        <f>SUM(B11:J11)</f>
        <v>1594918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1.375729243632022</v>
      </c>
      <c r="C15" s="39">
        <v>1.417799714637463</v>
      </c>
      <c r="D15" s="39">
        <v>1.13918788023679</v>
      </c>
      <c r="E15" s="39">
        <v>1.482059917719305</v>
      </c>
      <c r="F15" s="39">
        <v>1.249431153782299</v>
      </c>
      <c r="G15" s="39">
        <v>1.206485752742853</v>
      </c>
      <c r="H15" s="39">
        <v>1.20405009131578</v>
      </c>
      <c r="I15" s="39">
        <v>1.247710043348589</v>
      </c>
      <c r="J15" s="39">
        <v>1.39607746107779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1093879.8900000001</v>
      </c>
      <c r="C17" s="36">
        <f aca="true" t="shared" si="2" ref="C17:J17">C18+C19+C20+C21+C22+C23+C24</f>
        <v>1050330.69</v>
      </c>
      <c r="D17" s="36">
        <f t="shared" si="2"/>
        <v>1213699.56</v>
      </c>
      <c r="E17" s="36">
        <f t="shared" si="2"/>
        <v>729973.99</v>
      </c>
      <c r="F17" s="36">
        <f t="shared" si="2"/>
        <v>777983.64</v>
      </c>
      <c r="G17" s="36">
        <f t="shared" si="2"/>
        <v>835811.1</v>
      </c>
      <c r="H17" s="36">
        <f t="shared" si="2"/>
        <v>756971.3699999999</v>
      </c>
      <c r="I17" s="36">
        <f t="shared" si="2"/>
        <v>1041438.09</v>
      </c>
      <c r="J17" s="36">
        <f t="shared" si="2"/>
        <v>384757.99</v>
      </c>
      <c r="K17" s="36">
        <f aca="true" t="shared" si="3" ref="K17:K24">SUM(B17:J17)</f>
        <v>7884846.319999999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772823.58</v>
      </c>
      <c r="C18" s="30">
        <f t="shared" si="4"/>
        <v>723736.5</v>
      </c>
      <c r="D18" s="30">
        <f t="shared" si="4"/>
        <v>1046892.51</v>
      </c>
      <c r="E18" s="30">
        <f t="shared" si="4"/>
        <v>479136.9</v>
      </c>
      <c r="F18" s="30">
        <f t="shared" si="4"/>
        <v>605095.99</v>
      </c>
      <c r="G18" s="30">
        <f t="shared" si="4"/>
        <v>678704.69</v>
      </c>
      <c r="H18" s="30">
        <f t="shared" si="4"/>
        <v>611742.88</v>
      </c>
      <c r="I18" s="30">
        <f t="shared" si="4"/>
        <v>799707.13</v>
      </c>
      <c r="J18" s="30">
        <f t="shared" si="4"/>
        <v>267371.51</v>
      </c>
      <c r="K18" s="30">
        <f t="shared" si="3"/>
        <v>5985211.6899999995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290372.42</v>
      </c>
      <c r="C19" s="30">
        <f t="shared" si="5"/>
        <v>302376.9</v>
      </c>
      <c r="D19" s="30">
        <f t="shared" si="5"/>
        <v>145714.75</v>
      </c>
      <c r="E19" s="30">
        <f t="shared" si="5"/>
        <v>230972.69</v>
      </c>
      <c r="F19" s="30">
        <f t="shared" si="5"/>
        <v>150929.79</v>
      </c>
      <c r="G19" s="30">
        <f t="shared" si="5"/>
        <v>140142.85</v>
      </c>
      <c r="H19" s="30">
        <f t="shared" si="5"/>
        <v>124826.19</v>
      </c>
      <c r="I19" s="30">
        <f t="shared" si="5"/>
        <v>198095.49</v>
      </c>
      <c r="J19" s="30">
        <f t="shared" si="5"/>
        <v>105899.83</v>
      </c>
      <c r="K19" s="30">
        <f t="shared" si="3"/>
        <v>1689330.9100000001</v>
      </c>
      <c r="L19"/>
      <c r="M19"/>
      <c r="N19"/>
    </row>
    <row r="20" spans="1:14" ht="16.5" customHeight="1">
      <c r="A20" s="18" t="s">
        <v>28</v>
      </c>
      <c r="B20" s="30">
        <v>29767.06</v>
      </c>
      <c r="C20" s="30">
        <v>21534.83</v>
      </c>
      <c r="D20" s="30">
        <v>19751.07</v>
      </c>
      <c r="E20" s="30">
        <v>18637.23</v>
      </c>
      <c r="F20" s="30">
        <v>20616.63</v>
      </c>
      <c r="G20" s="30">
        <v>16279.81</v>
      </c>
      <c r="H20" s="30">
        <v>21014.94</v>
      </c>
      <c r="I20" s="30">
        <v>40953.01</v>
      </c>
      <c r="J20" s="30">
        <v>10145.42</v>
      </c>
      <c r="K20" s="30">
        <f t="shared" si="3"/>
        <v>198700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16094.759999999998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-424.4</v>
      </c>
      <c r="C23" s="30">
        <v>0</v>
      </c>
      <c r="D23" s="30">
        <v>0</v>
      </c>
      <c r="E23" s="30">
        <v>-114.06</v>
      </c>
      <c r="F23" s="30">
        <v>0</v>
      </c>
      <c r="G23" s="30">
        <v>-657.48</v>
      </c>
      <c r="H23" s="30">
        <v>-205.42</v>
      </c>
      <c r="I23" s="30">
        <v>0</v>
      </c>
      <c r="J23" s="30">
        <v>0</v>
      </c>
      <c r="K23" s="30">
        <f t="shared" si="3"/>
        <v>-1401.3600000000001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-116864.33</v>
      </c>
      <c r="C27" s="30">
        <f t="shared" si="6"/>
        <v>-71315.15000000001</v>
      </c>
      <c r="D27" s="30">
        <f t="shared" si="6"/>
        <v>-107806.20999999999</v>
      </c>
      <c r="E27" s="30">
        <f t="shared" si="6"/>
        <v>-90710.56</v>
      </c>
      <c r="F27" s="30">
        <f t="shared" si="6"/>
        <v>-50116</v>
      </c>
      <c r="G27" s="30">
        <f t="shared" si="6"/>
        <v>-87098.43</v>
      </c>
      <c r="H27" s="30">
        <f t="shared" si="6"/>
        <v>-42287.71</v>
      </c>
      <c r="I27" s="30">
        <f t="shared" si="6"/>
        <v>-89260.95</v>
      </c>
      <c r="J27" s="30">
        <f t="shared" si="6"/>
        <v>-22943.910000000003</v>
      </c>
      <c r="K27" s="30">
        <f aca="true" t="shared" si="7" ref="K27:K35">SUM(B27:J27)</f>
        <v>-678403.25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-116864.33</v>
      </c>
      <c r="C28" s="30">
        <f t="shared" si="8"/>
        <v>-71315.15000000001</v>
      </c>
      <c r="D28" s="30">
        <f t="shared" si="8"/>
        <v>-89309.60999999999</v>
      </c>
      <c r="E28" s="30">
        <f t="shared" si="8"/>
        <v>-90710.56</v>
      </c>
      <c r="F28" s="30">
        <f t="shared" si="8"/>
        <v>-50116</v>
      </c>
      <c r="G28" s="30">
        <f t="shared" si="8"/>
        <v>-87098.43</v>
      </c>
      <c r="H28" s="30">
        <f t="shared" si="8"/>
        <v>-42287.71</v>
      </c>
      <c r="I28" s="30">
        <f t="shared" si="8"/>
        <v>-89260.95</v>
      </c>
      <c r="J28" s="30">
        <f t="shared" si="8"/>
        <v>-17589.24</v>
      </c>
      <c r="K28" s="30">
        <f t="shared" si="7"/>
        <v>-654551.9799999999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-71570.4</v>
      </c>
      <c r="C29" s="30">
        <f aca="true" t="shared" si="9" ref="C29:J29">-ROUND((C9)*$E$3,2)</f>
        <v>-67399.2</v>
      </c>
      <c r="D29" s="30">
        <f t="shared" si="9"/>
        <v>-76388.4</v>
      </c>
      <c r="E29" s="30">
        <f t="shared" si="9"/>
        <v>-41078.4</v>
      </c>
      <c r="F29" s="30">
        <f t="shared" si="9"/>
        <v>-50116</v>
      </c>
      <c r="G29" s="30">
        <f t="shared" si="9"/>
        <v>-34007.6</v>
      </c>
      <c r="H29" s="30">
        <f t="shared" si="9"/>
        <v>-30822</v>
      </c>
      <c r="I29" s="30">
        <f t="shared" si="9"/>
        <v>-71368</v>
      </c>
      <c r="J29" s="30">
        <f t="shared" si="9"/>
        <v>-12069.2</v>
      </c>
      <c r="K29" s="30">
        <f t="shared" si="7"/>
        <v>-454819.19999999995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-215.6</v>
      </c>
      <c r="C31" s="30">
        <v>-215.6</v>
      </c>
      <c r="D31" s="30">
        <v>-92.4</v>
      </c>
      <c r="E31" s="30">
        <v>-154</v>
      </c>
      <c r="F31" s="26">
        <v>0</v>
      </c>
      <c r="G31" s="30">
        <v>-176</v>
      </c>
      <c r="H31" s="30">
        <v>-33.09</v>
      </c>
      <c r="I31" s="30">
        <v>-51.65</v>
      </c>
      <c r="J31" s="30">
        <v>-15.93</v>
      </c>
      <c r="K31" s="30">
        <f t="shared" si="7"/>
        <v>-954.27</v>
      </c>
      <c r="L31"/>
      <c r="M31"/>
      <c r="N31"/>
    </row>
    <row r="32" spans="1:14" ht="16.5" customHeight="1">
      <c r="A32" s="25" t="s">
        <v>21</v>
      </c>
      <c r="B32" s="30">
        <v>-45078.33</v>
      </c>
      <c r="C32" s="30">
        <v>-3700.35</v>
      </c>
      <c r="D32" s="30">
        <v>-12828.81</v>
      </c>
      <c r="E32" s="30">
        <v>-49478.16</v>
      </c>
      <c r="F32" s="26">
        <v>0</v>
      </c>
      <c r="G32" s="30">
        <v>-52914.83</v>
      </c>
      <c r="H32" s="30">
        <v>-11432.62</v>
      </c>
      <c r="I32" s="30">
        <v>-17841.3</v>
      </c>
      <c r="J32" s="30">
        <v>-5504.11</v>
      </c>
      <c r="K32" s="30">
        <f t="shared" si="7"/>
        <v>-198778.50999999995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977015.5600000002</v>
      </c>
      <c r="C47" s="27">
        <f aca="true" t="shared" si="11" ref="C47:J47">IF(C17+C27+C48&lt;0,0,C17+C27+C48)</f>
        <v>979015.5399999999</v>
      </c>
      <c r="D47" s="27">
        <f t="shared" si="11"/>
        <v>1105893.35</v>
      </c>
      <c r="E47" s="27">
        <f t="shared" si="11"/>
        <v>639263.4299999999</v>
      </c>
      <c r="F47" s="27">
        <f t="shared" si="11"/>
        <v>727867.64</v>
      </c>
      <c r="G47" s="27">
        <f t="shared" si="11"/>
        <v>748712.6699999999</v>
      </c>
      <c r="H47" s="27">
        <f t="shared" si="11"/>
        <v>714683.6599999999</v>
      </c>
      <c r="I47" s="27">
        <f t="shared" si="11"/>
        <v>952177.14</v>
      </c>
      <c r="J47" s="27">
        <f t="shared" si="11"/>
        <v>361814.07999999996</v>
      </c>
      <c r="K47" s="20">
        <f>SUM(B47:J47)</f>
        <v>7206443.069999999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977015.56</v>
      </c>
      <c r="C53" s="10">
        <f t="shared" si="13"/>
        <v>979015.54</v>
      </c>
      <c r="D53" s="10">
        <f t="shared" si="13"/>
        <v>1105893.34</v>
      </c>
      <c r="E53" s="10">
        <f t="shared" si="13"/>
        <v>639263.44</v>
      </c>
      <c r="F53" s="10">
        <f t="shared" si="13"/>
        <v>727867.64</v>
      </c>
      <c r="G53" s="10">
        <f t="shared" si="13"/>
        <v>748712.66</v>
      </c>
      <c r="H53" s="10">
        <f t="shared" si="13"/>
        <v>714683.66</v>
      </c>
      <c r="I53" s="10">
        <f>SUM(I54:I66)</f>
        <v>952177.1499999999</v>
      </c>
      <c r="J53" s="10">
        <f t="shared" si="13"/>
        <v>361814.08</v>
      </c>
      <c r="K53" s="5">
        <f>SUM(K54:K66)</f>
        <v>7206443.07</v>
      </c>
      <c r="L53" s="9"/>
    </row>
    <row r="54" spans="1:11" ht="16.5" customHeight="1">
      <c r="A54" s="7" t="s">
        <v>60</v>
      </c>
      <c r="B54" s="8">
        <v>853325.39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853325.39</v>
      </c>
    </row>
    <row r="55" spans="1:11" ht="16.5" customHeight="1">
      <c r="A55" s="7" t="s">
        <v>61</v>
      </c>
      <c r="B55" s="8">
        <v>123690.17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123690.17</v>
      </c>
    </row>
    <row r="56" spans="1:11" ht="16.5" customHeight="1">
      <c r="A56" s="7" t="s">
        <v>4</v>
      </c>
      <c r="B56" s="6">
        <v>0</v>
      </c>
      <c r="C56" s="8">
        <v>979015.54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979015.54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1105893.34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1105893.34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639263.44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639263.44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727867.64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727867.64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748712.66</v>
      </c>
      <c r="H60" s="6">
        <v>0</v>
      </c>
      <c r="I60" s="6">
        <v>0</v>
      </c>
      <c r="J60" s="6">
        <v>0</v>
      </c>
      <c r="K60" s="5">
        <f t="shared" si="14"/>
        <v>748712.66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714683.66</v>
      </c>
      <c r="I61" s="6">
        <v>0</v>
      </c>
      <c r="J61" s="6">
        <v>0</v>
      </c>
      <c r="K61" s="5">
        <f t="shared" si="14"/>
        <v>714683.66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343450.3</v>
      </c>
      <c r="J63" s="6">
        <v>0</v>
      </c>
      <c r="K63" s="5">
        <f t="shared" si="14"/>
        <v>343450.3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608726.85</v>
      </c>
      <c r="J64" s="6">
        <v>0</v>
      </c>
      <c r="K64" s="5">
        <f t="shared" si="14"/>
        <v>608726.85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361814.08</v>
      </c>
      <c r="K65" s="5">
        <f t="shared" si="14"/>
        <v>361814.08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2021-01-15T17:50:43Z</dcterms:modified>
  <cp:category/>
  <cp:version/>
  <cp:contentType/>
  <cp:contentStatus/>
</cp:coreProperties>
</file>