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<sst xmlns="http://schemas.openxmlformats.org/spreadsheetml/2006/main" count="74" uniqueCount="73">
  <si>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</si>
  <si>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</si>
  <si>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</si>
  <si>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</si>
  <si>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</si>
  <si>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</si>
  <si>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</si>
  <si>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</si>
  <si>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</si>
  <si>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</si>
  <si>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</si>
  <si>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</si>
  <si>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</si>
  <si>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</si>
  <si>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</si>
  <si>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</si>
  <si>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</si>
  <si>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</si>
  <si>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</si>
  <si>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</si>
  <si>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</si>
  <si>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</si>
  <si>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</si>
  <si>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</si>
  <si>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</si>
  <si>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</si>
  <si>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</si>
  <si>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</si>
  <si>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</si>
  <si>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</si>
  <si>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</si>
  <si>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</si>
  <si>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</si>
  <si>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</si>
  <si>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</si>
  <si>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</si>
  <si>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</si>
  <si>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</si>
  <si>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</si>
  <si>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</si>
  <si>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</si>
  <si>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</si>
  <si>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</si>
  <si>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</si>
  <si>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</si>
  <si>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</si>
  <si>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</si>
  <si>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</si>
  <si>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</si>
  <si>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</si>
  <si>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</si>
  <si>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</si>
  <si>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</si>
  <si>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</si>
  <si>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</si>
  <si>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</si>
  <si>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</si>
  <si>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</si>
  <si>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</si>
  <si>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</si>
  <si>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</si>
  <si>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</si>
  <si>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</si>
  <si>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</si>
  <si>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</si>
  <si>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</si>
  <si>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</si>
  <si>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</si>
  <si>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</si>
  <si>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</si>
  <si>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</si>
  <si>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</si>
  <si>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10/01/21 - VENCIMENTO 15/01/21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</si>
</sst>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68743</v>
      </c>
      <c r="C7" s="47">
        <f t="shared" si="0"/>
        <v>38310</v>
      </c>
      <c r="D7" s="47">
        <f t="shared" si="0"/>
        <v>78511</v>
      </c>
      <c r="E7" s="47">
        <f t="shared" si="0"/>
        <v>37659</v>
      </c>
      <c r="F7" s="47">
        <f t="shared" si="0"/>
        <v>54918</v>
      </c>
      <c r="G7" s="47">
        <f t="shared" si="0"/>
        <v>61813</v>
      </c>
      <c r="H7" s="47">
        <f t="shared" si="0"/>
        <v>72725</v>
      </c>
      <c r="I7" s="47">
        <f t="shared" si="0"/>
        <v>89502</v>
      </c>
      <c r="J7" s="47">
        <f t="shared" si="0"/>
        <v>19325</v>
      </c>
      <c r="K7" s="47">
        <f t="shared" si="0"/>
        <v>521506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6097</v>
      </c>
      <c r="C8" s="45">
        <f t="shared" si="1"/>
        <v>4061</v>
      </c>
      <c r="D8" s="45">
        <f t="shared" si="1"/>
        <v>7075</v>
      </c>
      <c r="E8" s="45">
        <f t="shared" si="1"/>
        <v>3455</v>
      </c>
      <c r="F8" s="45">
        <f t="shared" si="1"/>
        <v>4447</v>
      </c>
      <c r="G8" s="45">
        <f t="shared" si="1"/>
        <v>3718</v>
      </c>
      <c r="H8" s="45">
        <f t="shared" si="1"/>
        <v>3404</v>
      </c>
      <c r="I8" s="45">
        <f t="shared" si="1"/>
        <v>6381</v>
      </c>
      <c r="J8" s="45">
        <f t="shared" si="1"/>
        <v>725</v>
      </c>
      <c r="K8" s="38">
        <f>SUM(B8:J8)</f>
        <v>39363</v>
      </c>
      <c r="L8"/>
      <c r="M8"/>
      <c r="N8"/>
    </row>
    <row r="9" spans="1:14" ht="16.5" customHeight="1">
      <c r="A9" s="22" t="s">
        <v>35</v>
      </c>
      <c r="B9" s="45">
        <v>6093</v>
      </c>
      <c r="C9" s="45">
        <v>4061</v>
      </c>
      <c r="D9" s="45">
        <v>7073</v>
      </c>
      <c r="E9" s="45">
        <v>3452</v>
      </c>
      <c r="F9" s="45">
        <v>4442</v>
      </c>
      <c r="G9" s="45">
        <v>3718</v>
      </c>
      <c r="H9" s="45">
        <v>3404</v>
      </c>
      <c r="I9" s="45">
        <v>6376</v>
      </c>
      <c r="J9" s="45">
        <v>725</v>
      </c>
      <c r="K9" s="38">
        <f>SUM(B9:J9)</f>
        <v>39344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0</v>
      </c>
      <c r="D10" s="45">
        <v>2</v>
      </c>
      <c r="E10" s="45">
        <v>3</v>
      </c>
      <c r="F10" s="45">
        <v>5</v>
      </c>
      <c r="G10" s="45">
        <v>0</v>
      </c>
      <c r="H10" s="45">
        <v>0</v>
      </c>
      <c r="I10" s="45">
        <v>5</v>
      </c>
      <c r="J10" s="45">
        <v>0</v>
      </c>
      <c r="K10" s="38">
        <f>SUM(B10:J10)</f>
        <v>19</v>
      </c>
      <c r="L10"/>
      <c r="M10"/>
      <c r="N10"/>
    </row>
    <row r="11" spans="1:14" ht="16.5" customHeight="1">
      <c r="A11" s="44" t="s">
        <v>33</v>
      </c>
      <c r="B11" s="43">
        <v>62646</v>
      </c>
      <c r="C11" s="43">
        <v>34249</v>
      </c>
      <c r="D11" s="43">
        <v>71436</v>
      </c>
      <c r="E11" s="43">
        <v>34204</v>
      </c>
      <c r="F11" s="43">
        <v>50471</v>
      </c>
      <c r="G11" s="43">
        <v>58095</v>
      </c>
      <c r="H11" s="43">
        <v>69321</v>
      </c>
      <c r="I11" s="43">
        <v>83121</v>
      </c>
      <c r="J11" s="43">
        <v>18600</v>
      </c>
      <c r="K11" s="38">
        <f>SUM(B11:J11)</f>
        <v>482143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1.302140815463382</v>
      </c>
      <c r="C15" s="39">
        <v>1.418216217594547</v>
      </c>
      <c r="D15" s="39">
        <v>1.090281733658424</v>
      </c>
      <c r="E15" s="39">
        <v>1.379427845300304</v>
      </c>
      <c r="F15" s="39">
        <v>1.217950455820718</v>
      </c>
      <c r="G15" s="39">
        <v>1.161196510545478</v>
      </c>
      <c r="H15" s="39">
        <v>1.133926170397655</v>
      </c>
      <c r="I15" s="39">
        <v>1.196105748030457</v>
      </c>
      <c r="J15" s="39">
        <v>1.324161729607766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314838.20999999996</v>
      </c>
      <c r="C17" s="36">
        <f aca="true" t="shared" si="2" ref="C17:J17">C18+C19+C20+C21+C22+C23+C24</f>
        <v>218341.56</v>
      </c>
      <c r="D17" s="36">
        <f t="shared" si="2"/>
        <v>362488.36</v>
      </c>
      <c r="E17" s="36">
        <f t="shared" si="2"/>
        <v>196984.58000000002</v>
      </c>
      <c r="F17" s="36">
        <f t="shared" si="2"/>
        <v>263332.43</v>
      </c>
      <c r="G17" s="36">
        <f t="shared" si="2"/>
        <v>279345.39999999997</v>
      </c>
      <c r="H17" s="36">
        <f t="shared" si="2"/>
        <v>261520.28999999998</v>
      </c>
      <c r="I17" s="36">
        <f t="shared" si="2"/>
        <v>351465.77</v>
      </c>
      <c r="J17" s="36">
        <f t="shared" si="2"/>
        <v>95025.60999999999</v>
      </c>
      <c r="K17" s="36">
        <f aca="true" t="shared" si="3" ref="K17:K24">SUM(B17:J17)</f>
        <v>2343342.2099999995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230742.75</v>
      </c>
      <c r="C18" s="30">
        <f t="shared" si="4"/>
        <v>141157.03</v>
      </c>
      <c r="D18" s="30">
        <f t="shared" si="4"/>
        <v>320442.65</v>
      </c>
      <c r="E18" s="30">
        <f t="shared" si="4"/>
        <v>133817.49</v>
      </c>
      <c r="F18" s="30">
        <f t="shared" si="4"/>
        <v>206370.86</v>
      </c>
      <c r="G18" s="30">
        <f t="shared" si="4"/>
        <v>234858.49</v>
      </c>
      <c r="H18" s="30">
        <f t="shared" si="4"/>
        <v>220262.21</v>
      </c>
      <c r="I18" s="30">
        <f t="shared" si="4"/>
        <v>273634.46</v>
      </c>
      <c r="J18" s="30">
        <f t="shared" si="4"/>
        <v>66939.87</v>
      </c>
      <c r="K18" s="30">
        <f t="shared" si="3"/>
        <v>1828225.81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69716.8</v>
      </c>
      <c r="C19" s="30">
        <f t="shared" si="5"/>
        <v>59034.16</v>
      </c>
      <c r="D19" s="30">
        <f t="shared" si="5"/>
        <v>28930.12</v>
      </c>
      <c r="E19" s="30">
        <f t="shared" si="5"/>
        <v>50774.08</v>
      </c>
      <c r="F19" s="30">
        <f t="shared" si="5"/>
        <v>44978.62</v>
      </c>
      <c r="G19" s="30">
        <f t="shared" si="5"/>
        <v>37858.37</v>
      </c>
      <c r="H19" s="30">
        <f t="shared" si="5"/>
        <v>29498.87</v>
      </c>
      <c r="I19" s="30">
        <f t="shared" si="5"/>
        <v>53661.29</v>
      </c>
      <c r="J19" s="30">
        <f t="shared" si="5"/>
        <v>21699.34</v>
      </c>
      <c r="K19" s="30">
        <f t="shared" si="3"/>
        <v>396151.65</v>
      </c>
      <c r="L19"/>
      <c r="M19"/>
      <c r="N19"/>
    </row>
    <row r="20" spans="1:14" ht="16.5" customHeight="1">
      <c r="A20" s="18" t="s">
        <v>28</v>
      </c>
      <c r="B20" s="30">
        <v>13037.43</v>
      </c>
      <c r="C20" s="30">
        <v>15467.91</v>
      </c>
      <c r="D20" s="30">
        <v>11774.36</v>
      </c>
      <c r="E20" s="30">
        <v>11051.78</v>
      </c>
      <c r="F20" s="30">
        <v>10641.72</v>
      </c>
      <c r="G20" s="30">
        <v>7040.59</v>
      </c>
      <c r="H20" s="30">
        <v>12166.43</v>
      </c>
      <c r="I20" s="30">
        <v>21487.56</v>
      </c>
      <c r="J20" s="30">
        <v>5045.17</v>
      </c>
      <c r="K20" s="30">
        <f t="shared" si="3"/>
        <v>107712.95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16094.759999999998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-1753.28</v>
      </c>
      <c r="H23" s="30">
        <v>0</v>
      </c>
      <c r="I23" s="30">
        <v>0</v>
      </c>
      <c r="J23" s="30">
        <v>0</v>
      </c>
      <c r="K23" s="30">
        <f t="shared" si="3"/>
        <v>-1753.28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-26809.2</v>
      </c>
      <c r="C27" s="30">
        <f t="shared" si="6"/>
        <v>-17868.4</v>
      </c>
      <c r="D27" s="30">
        <f t="shared" si="6"/>
        <v>-49617.8</v>
      </c>
      <c r="E27" s="30">
        <f t="shared" si="6"/>
        <v>-15188.8</v>
      </c>
      <c r="F27" s="30">
        <f t="shared" si="6"/>
        <v>-19544.8</v>
      </c>
      <c r="G27" s="30">
        <f t="shared" si="6"/>
        <v>-16359.2</v>
      </c>
      <c r="H27" s="30">
        <f t="shared" si="6"/>
        <v>-14977.6</v>
      </c>
      <c r="I27" s="30">
        <f t="shared" si="6"/>
        <v>-28054.4</v>
      </c>
      <c r="J27" s="30">
        <f t="shared" si="6"/>
        <v>-8544.67</v>
      </c>
      <c r="K27" s="30">
        <f aca="true" t="shared" si="7" ref="K27:K35">SUM(B27:J27)</f>
        <v>-196964.87000000002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-26809.2</v>
      </c>
      <c r="C28" s="30">
        <f t="shared" si="8"/>
        <v>-17868.4</v>
      </c>
      <c r="D28" s="30">
        <f t="shared" si="8"/>
        <v>-31121.2</v>
      </c>
      <c r="E28" s="30">
        <f t="shared" si="8"/>
        <v>-15188.8</v>
      </c>
      <c r="F28" s="30">
        <f t="shared" si="8"/>
        <v>-19544.8</v>
      </c>
      <c r="G28" s="30">
        <f t="shared" si="8"/>
        <v>-16359.2</v>
      </c>
      <c r="H28" s="30">
        <f t="shared" si="8"/>
        <v>-14977.6</v>
      </c>
      <c r="I28" s="30">
        <f t="shared" si="8"/>
        <v>-28054.4</v>
      </c>
      <c r="J28" s="30">
        <f t="shared" si="8"/>
        <v>-3190</v>
      </c>
      <c r="K28" s="30">
        <f t="shared" si="7"/>
        <v>-173113.6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-26809.2</v>
      </c>
      <c r="C29" s="30">
        <f aca="true" t="shared" si="9" ref="C29:J29">-ROUND((C9)*$E$3,2)</f>
        <v>-17868.4</v>
      </c>
      <c r="D29" s="30">
        <f t="shared" si="9"/>
        <v>-31121.2</v>
      </c>
      <c r="E29" s="30">
        <f t="shared" si="9"/>
        <v>-15188.8</v>
      </c>
      <c r="F29" s="30">
        <f t="shared" si="9"/>
        <v>-19544.8</v>
      </c>
      <c r="G29" s="30">
        <f t="shared" si="9"/>
        <v>-16359.2</v>
      </c>
      <c r="H29" s="30">
        <f t="shared" si="9"/>
        <v>-14977.6</v>
      </c>
      <c r="I29" s="30">
        <f t="shared" si="9"/>
        <v>-28054.4</v>
      </c>
      <c r="J29" s="30">
        <f t="shared" si="9"/>
        <v>-3190</v>
      </c>
      <c r="K29" s="30">
        <f t="shared" si="7"/>
        <v>-173113.6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288029.00999999995</v>
      </c>
      <c r="C47" s="27">
        <f aca="true" t="shared" si="11" ref="C47:J47">IF(C17+C27+C48&lt;0,0,C17+C27+C48)</f>
        <v>200473.16</v>
      </c>
      <c r="D47" s="27">
        <f t="shared" si="11"/>
        <v>312870.56</v>
      </c>
      <c r="E47" s="27">
        <f t="shared" si="11"/>
        <v>181795.78000000003</v>
      </c>
      <c r="F47" s="27">
        <f t="shared" si="11"/>
        <v>243787.63</v>
      </c>
      <c r="G47" s="27">
        <f t="shared" si="11"/>
        <v>262986.19999999995</v>
      </c>
      <c r="H47" s="27">
        <f t="shared" si="11"/>
        <v>246542.68999999997</v>
      </c>
      <c r="I47" s="27">
        <f t="shared" si="11"/>
        <v>323411.37</v>
      </c>
      <c r="J47" s="27">
        <f t="shared" si="11"/>
        <v>86480.93999999999</v>
      </c>
      <c r="K47" s="20">
        <f>SUM(B47:J47)</f>
        <v>2146377.34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288029.01</v>
      </c>
      <c r="C53" s="10">
        <f t="shared" si="13"/>
        <v>200473.15</v>
      </c>
      <c r="D53" s="10">
        <f t="shared" si="13"/>
        <v>312870.55</v>
      </c>
      <c r="E53" s="10">
        <f t="shared" si="13"/>
        <v>181795.78</v>
      </c>
      <c r="F53" s="10">
        <f t="shared" si="13"/>
        <v>243787.63</v>
      </c>
      <c r="G53" s="10">
        <f t="shared" si="13"/>
        <v>262986.2</v>
      </c>
      <c r="H53" s="10">
        <f t="shared" si="13"/>
        <v>246542.69</v>
      </c>
      <c r="I53" s="10">
        <f>SUM(I54:I66)</f>
        <v>323411.37</v>
      </c>
      <c r="J53" s="10">
        <f t="shared" si="13"/>
        <v>86480.94</v>
      </c>
      <c r="K53" s="5">
        <f>SUM(K54:K66)</f>
        <v>2146377.32</v>
      </c>
      <c r="L53" s="9"/>
    </row>
    <row r="54" spans="1:11" ht="16.5" customHeight="1">
      <c r="A54" s="7" t="s">
        <v>60</v>
      </c>
      <c r="B54" s="8">
        <v>251334.11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251334.11</v>
      </c>
    </row>
    <row r="55" spans="1:11" ht="16.5" customHeight="1">
      <c r="A55" s="7" t="s">
        <v>61</v>
      </c>
      <c r="B55" s="8">
        <v>36694.9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36694.9</v>
      </c>
    </row>
    <row r="56" spans="1:11" ht="16.5" customHeight="1">
      <c r="A56" s="7" t="s">
        <v>4</v>
      </c>
      <c r="B56" s="6">
        <v>0</v>
      </c>
      <c r="C56" s="8">
        <v>200473.15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200473.15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312870.55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312870.55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181795.78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181795.78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243787.63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243787.63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262986.2</v>
      </c>
      <c r="H60" s="6">
        <v>0</v>
      </c>
      <c r="I60" s="6">
        <v>0</v>
      </c>
      <c r="J60" s="6">
        <v>0</v>
      </c>
      <c r="K60" s="5">
        <f t="shared" si="14"/>
        <v>262986.2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246542.69</v>
      </c>
      <c r="I61" s="6">
        <v>0</v>
      </c>
      <c r="J61" s="6">
        <v>0</v>
      </c>
      <c r="K61" s="5">
        <f t="shared" si="14"/>
        <v>246542.69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104558.9</v>
      </c>
      <c r="J63" s="6">
        <v>0</v>
      </c>
      <c r="K63" s="5">
        <f t="shared" si="14"/>
        <v>104558.9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218852.47</v>
      </c>
      <c r="J64" s="6">
        <v>0</v>
      </c>
      <c r="K64" s="5">
        <f t="shared" si="14"/>
        <v>218852.47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86480.94</v>
      </c>
      <c r="K65" s="5">
        <f t="shared" si="14"/>
        <v>86480.94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2021-01-15T13:12:32Z</dcterms:modified>
  <cp:category/>
  <cp:version/>
  <cp:contentType/>
  <cp:contentStatus/>
</cp:coreProperties>
</file>