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<sst xmlns="http://schemas.openxmlformats.org/spreadsheetml/2006/main" count="74" uniqueCount="73">
  <si>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</si>
  <si>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</si>
  <si>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</si>
  <si>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</si>
  <si>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</si>
  <si>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</si>
  <si>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</si>
  <si>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</si>
  <si>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</si>
  <si>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</si>
  <si>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</si>
  <si>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</si>
  <si>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</si>
  <si>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</si>
  <si>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</si>
  <si>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</si>
  <si>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</si>
  <si>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</si>
  <si>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</si>
  <si>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</si>
  <si>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</si>
  <si>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</si>
  <si>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</si>
  <si>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</si>
  <si>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</si>
  <si>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</si>
  <si>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</si>
  <si>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</si>
  <si>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</si>
  <si>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</si>
  <si>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</si>
  <si>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</si>
  <si>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</si>
  <si>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</si>
  <si>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</si>
  <si>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</si>
  <si>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</si>
  <si>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</si>
  <si>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</si>
  <si>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</si>
  <si>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</si>
  <si>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</si>
  <si>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</si>
  <si>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</si>
  <si>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</si>
  <si>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</si>
  <si>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</si>
  <si>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</si>
  <si>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</si>
  <si>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</si>
  <si>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</si>
  <si>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</si>
  <si>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</si>
  <si>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</si>
  <si>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</si>
  <si>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</si>
  <si>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</si>
  <si>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</si>
  <si>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</si>
  <si>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</si>
  <si>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</si>
  <si>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</si>
  <si>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</si>
  <si>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</si>
  <si>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</si>
  <si>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</si>
  <si>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</si>
  <si>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</si>
  <si>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</si>
  <si>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</si>
  <si>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</si>
  <si>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</si>
  <si>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09/01/21 - VENCIMENTO 15/01/21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</si>
</sst>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135643</v>
      </c>
      <c r="C7" s="47">
        <f t="shared" si="0"/>
        <v>98057</v>
      </c>
      <c r="D7" s="47">
        <f t="shared" si="0"/>
        <v>165457</v>
      </c>
      <c r="E7" s="47">
        <f t="shared" si="0"/>
        <v>75750</v>
      </c>
      <c r="F7" s="47">
        <f t="shared" si="0"/>
        <v>104213</v>
      </c>
      <c r="G7" s="47">
        <f t="shared" si="0"/>
        <v>121259</v>
      </c>
      <c r="H7" s="47">
        <f t="shared" si="0"/>
        <v>135725</v>
      </c>
      <c r="I7" s="47">
        <f t="shared" si="0"/>
        <v>162120</v>
      </c>
      <c r="J7" s="47">
        <f t="shared" si="0"/>
        <v>36862</v>
      </c>
      <c r="K7" s="47">
        <f t="shared" si="0"/>
        <v>1035086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11289</v>
      </c>
      <c r="C8" s="45">
        <f t="shared" si="1"/>
        <v>9697</v>
      </c>
      <c r="D8" s="45">
        <f t="shared" si="1"/>
        <v>12832</v>
      </c>
      <c r="E8" s="45">
        <f t="shared" si="1"/>
        <v>6502</v>
      </c>
      <c r="F8" s="45">
        <f t="shared" si="1"/>
        <v>8045</v>
      </c>
      <c r="G8" s="45">
        <f t="shared" si="1"/>
        <v>6018</v>
      </c>
      <c r="H8" s="45">
        <f t="shared" si="1"/>
        <v>5778</v>
      </c>
      <c r="I8" s="45">
        <f t="shared" si="1"/>
        <v>11225</v>
      </c>
      <c r="J8" s="45">
        <f t="shared" si="1"/>
        <v>1390</v>
      </c>
      <c r="K8" s="38">
        <f>SUM(B8:J8)</f>
        <v>72776</v>
      </c>
      <c r="L8"/>
      <c r="M8"/>
      <c r="N8"/>
    </row>
    <row r="9" spans="1:14" ht="16.5" customHeight="1">
      <c r="A9" s="22" t="s">
        <v>35</v>
      </c>
      <c r="B9" s="45">
        <v>11278</v>
      </c>
      <c r="C9" s="45">
        <v>9696</v>
      </c>
      <c r="D9" s="45">
        <v>12831</v>
      </c>
      <c r="E9" s="45">
        <v>6477</v>
      </c>
      <c r="F9" s="45">
        <v>8035</v>
      </c>
      <c r="G9" s="45">
        <v>6015</v>
      </c>
      <c r="H9" s="45">
        <v>5778</v>
      </c>
      <c r="I9" s="45">
        <v>11205</v>
      </c>
      <c r="J9" s="45">
        <v>1390</v>
      </c>
      <c r="K9" s="38">
        <f>SUM(B9:J9)</f>
        <v>72705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1</v>
      </c>
      <c r="D10" s="45">
        <v>1</v>
      </c>
      <c r="E10" s="45">
        <v>25</v>
      </c>
      <c r="F10" s="45">
        <v>10</v>
      </c>
      <c r="G10" s="45">
        <v>3</v>
      </c>
      <c r="H10" s="45">
        <v>0</v>
      </c>
      <c r="I10" s="45">
        <v>20</v>
      </c>
      <c r="J10" s="45">
        <v>0</v>
      </c>
      <c r="K10" s="38">
        <f>SUM(B10:J10)</f>
        <v>71</v>
      </c>
      <c r="L10"/>
      <c r="M10"/>
      <c r="N10"/>
    </row>
    <row r="11" spans="1:14" ht="16.5" customHeight="1">
      <c r="A11" s="44" t="s">
        <v>33</v>
      </c>
      <c r="B11" s="43">
        <v>124354</v>
      </c>
      <c r="C11" s="43">
        <v>88360</v>
      </c>
      <c r="D11" s="43">
        <v>152625</v>
      </c>
      <c r="E11" s="43">
        <v>69248</v>
      </c>
      <c r="F11" s="43">
        <v>96168</v>
      </c>
      <c r="G11" s="43">
        <v>115241</v>
      </c>
      <c r="H11" s="43">
        <v>129947</v>
      </c>
      <c r="I11" s="43">
        <v>150895</v>
      </c>
      <c r="J11" s="43">
        <v>35472</v>
      </c>
      <c r="K11" s="38">
        <f>SUM(B11:J11)</f>
        <v>962310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1.374607820151554</v>
      </c>
      <c r="C15" s="39">
        <v>1.423498252289227</v>
      </c>
      <c r="D15" s="39">
        <v>1.12122460048454</v>
      </c>
      <c r="E15" s="39">
        <v>1.435081974526267</v>
      </c>
      <c r="F15" s="39">
        <v>1.223935499830196</v>
      </c>
      <c r="G15" s="39">
        <v>1.155930288496785</v>
      </c>
      <c r="H15" s="39">
        <v>1.152780052440609</v>
      </c>
      <c r="I15" s="39">
        <v>1.2245323980324</v>
      </c>
      <c r="J15" s="39">
        <v>1.324161729607766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642996.1299999999</v>
      </c>
      <c r="C17" s="36">
        <f aca="true" t="shared" si="2" ref="C17:J17">C18+C19+C20+C21+C22+C23+C24</f>
        <v>534005.97</v>
      </c>
      <c r="D17" s="36">
        <f t="shared" si="2"/>
        <v>772231.8</v>
      </c>
      <c r="E17" s="36">
        <f t="shared" si="2"/>
        <v>400052.27999999997</v>
      </c>
      <c r="F17" s="36">
        <f t="shared" si="2"/>
        <v>496034.48999999993</v>
      </c>
      <c r="G17" s="36">
        <f t="shared" si="2"/>
        <v>542385.8099999999</v>
      </c>
      <c r="H17" s="36">
        <f t="shared" si="2"/>
        <v>488755.09</v>
      </c>
      <c r="I17" s="36">
        <f t="shared" si="2"/>
        <v>636559.19</v>
      </c>
      <c r="J17" s="36">
        <f t="shared" si="2"/>
        <v>176084.91</v>
      </c>
      <c r="K17" s="36">
        <f aca="true" t="shared" si="3" ref="K17:K24">SUM(B17:J17)</f>
        <v>4689105.67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455299.29</v>
      </c>
      <c r="C18" s="30">
        <f t="shared" si="4"/>
        <v>361300.82</v>
      </c>
      <c r="D18" s="30">
        <f t="shared" si="4"/>
        <v>675312.75</v>
      </c>
      <c r="E18" s="30">
        <f t="shared" si="4"/>
        <v>269170.05</v>
      </c>
      <c r="F18" s="30">
        <f t="shared" si="4"/>
        <v>391611.61</v>
      </c>
      <c r="G18" s="30">
        <f t="shared" si="4"/>
        <v>460723.57</v>
      </c>
      <c r="H18" s="30">
        <f t="shared" si="4"/>
        <v>411070.31</v>
      </c>
      <c r="I18" s="30">
        <f t="shared" si="4"/>
        <v>495649.48</v>
      </c>
      <c r="J18" s="30">
        <f t="shared" si="4"/>
        <v>127686.28</v>
      </c>
      <c r="K18" s="30">
        <f t="shared" si="3"/>
        <v>3647824.1599999997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170558.67</v>
      </c>
      <c r="C19" s="30">
        <f t="shared" si="5"/>
        <v>153010.27</v>
      </c>
      <c r="D19" s="30">
        <f t="shared" si="5"/>
        <v>81864.52</v>
      </c>
      <c r="E19" s="30">
        <f t="shared" si="5"/>
        <v>117111.04</v>
      </c>
      <c r="F19" s="30">
        <f t="shared" si="5"/>
        <v>87695.74</v>
      </c>
      <c r="G19" s="30">
        <f t="shared" si="5"/>
        <v>71840.76</v>
      </c>
      <c r="H19" s="30">
        <f t="shared" si="5"/>
        <v>62803.34</v>
      </c>
      <c r="I19" s="30">
        <f t="shared" si="5"/>
        <v>111289.37</v>
      </c>
      <c r="J19" s="30">
        <f t="shared" si="5"/>
        <v>41391.01</v>
      </c>
      <c r="K19" s="30">
        <f t="shared" si="3"/>
        <v>897564.72</v>
      </c>
      <c r="L19"/>
      <c r="M19"/>
      <c r="N19"/>
    </row>
    <row r="20" spans="1:14" ht="16.5" customHeight="1">
      <c r="A20" s="18" t="s">
        <v>28</v>
      </c>
      <c r="B20" s="30">
        <v>15796.94</v>
      </c>
      <c r="C20" s="30">
        <v>17012.42</v>
      </c>
      <c r="D20" s="30">
        <v>13713.3</v>
      </c>
      <c r="E20" s="30">
        <v>12772.14</v>
      </c>
      <c r="F20" s="30">
        <v>15385.91</v>
      </c>
      <c r="G20" s="30">
        <v>10562.27</v>
      </c>
      <c r="H20" s="30">
        <v>15288.66</v>
      </c>
      <c r="I20" s="30">
        <v>26937.88</v>
      </c>
      <c r="J20" s="30">
        <v>5856.27</v>
      </c>
      <c r="K20" s="30">
        <f t="shared" si="3"/>
        <v>133325.79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16094.759999999998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-342.18</v>
      </c>
      <c r="F23" s="30">
        <v>0</v>
      </c>
      <c r="G23" s="30">
        <v>-2082.02</v>
      </c>
      <c r="H23" s="30">
        <v>0</v>
      </c>
      <c r="I23" s="30">
        <v>0</v>
      </c>
      <c r="J23" s="30">
        <v>-189.88</v>
      </c>
      <c r="K23" s="30">
        <f t="shared" si="3"/>
        <v>-2614.08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-49623.2</v>
      </c>
      <c r="C27" s="30">
        <f t="shared" si="6"/>
        <v>-42662.4</v>
      </c>
      <c r="D27" s="30">
        <f t="shared" si="6"/>
        <v>-74953</v>
      </c>
      <c r="E27" s="30">
        <f t="shared" si="6"/>
        <v>-28498.8</v>
      </c>
      <c r="F27" s="30">
        <f t="shared" si="6"/>
        <v>-35354</v>
      </c>
      <c r="G27" s="30">
        <f t="shared" si="6"/>
        <v>-26466</v>
      </c>
      <c r="H27" s="30">
        <f t="shared" si="6"/>
        <v>-25423.2</v>
      </c>
      <c r="I27" s="30">
        <f t="shared" si="6"/>
        <v>-49302</v>
      </c>
      <c r="J27" s="30">
        <f t="shared" si="6"/>
        <v>-11470.67</v>
      </c>
      <c r="K27" s="30">
        <f aca="true" t="shared" si="7" ref="K27:K35">SUM(B27:J27)</f>
        <v>-343753.26999999996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-49623.2</v>
      </c>
      <c r="C28" s="30">
        <f t="shared" si="8"/>
        <v>-42662.4</v>
      </c>
      <c r="D28" s="30">
        <f t="shared" si="8"/>
        <v>-56456.4</v>
      </c>
      <c r="E28" s="30">
        <f t="shared" si="8"/>
        <v>-28498.8</v>
      </c>
      <c r="F28" s="30">
        <f t="shared" si="8"/>
        <v>-35354</v>
      </c>
      <c r="G28" s="30">
        <f t="shared" si="8"/>
        <v>-26466</v>
      </c>
      <c r="H28" s="30">
        <f t="shared" si="8"/>
        <v>-25423.2</v>
      </c>
      <c r="I28" s="30">
        <f t="shared" si="8"/>
        <v>-49302</v>
      </c>
      <c r="J28" s="30">
        <f t="shared" si="8"/>
        <v>-6116</v>
      </c>
      <c r="K28" s="30">
        <f t="shared" si="7"/>
        <v>-319902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-49623.2</v>
      </c>
      <c r="C29" s="30">
        <f aca="true" t="shared" si="9" ref="C29:J29">-ROUND((C9)*$E$3,2)</f>
        <v>-42662.4</v>
      </c>
      <c r="D29" s="30">
        <f t="shared" si="9"/>
        <v>-56456.4</v>
      </c>
      <c r="E29" s="30">
        <f t="shared" si="9"/>
        <v>-28498.8</v>
      </c>
      <c r="F29" s="30">
        <f t="shared" si="9"/>
        <v>-35354</v>
      </c>
      <c r="G29" s="30">
        <f t="shared" si="9"/>
        <v>-26466</v>
      </c>
      <c r="H29" s="30">
        <f t="shared" si="9"/>
        <v>-25423.2</v>
      </c>
      <c r="I29" s="30">
        <f t="shared" si="9"/>
        <v>-49302</v>
      </c>
      <c r="J29" s="30">
        <f t="shared" si="9"/>
        <v>-6116</v>
      </c>
      <c r="K29" s="30">
        <f t="shared" si="7"/>
        <v>-319902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593372.9299999999</v>
      </c>
      <c r="C47" s="27">
        <f aca="true" t="shared" si="11" ref="C47:J47">IF(C17+C27+C48&lt;0,0,C17+C27+C48)</f>
        <v>491343.56999999995</v>
      </c>
      <c r="D47" s="27">
        <f t="shared" si="11"/>
        <v>697278.8</v>
      </c>
      <c r="E47" s="27">
        <f t="shared" si="11"/>
        <v>371553.48</v>
      </c>
      <c r="F47" s="27">
        <f t="shared" si="11"/>
        <v>460680.48999999993</v>
      </c>
      <c r="G47" s="27">
        <f t="shared" si="11"/>
        <v>515919.80999999994</v>
      </c>
      <c r="H47" s="27">
        <f t="shared" si="11"/>
        <v>463331.89</v>
      </c>
      <c r="I47" s="27">
        <f t="shared" si="11"/>
        <v>587257.19</v>
      </c>
      <c r="J47" s="27">
        <f t="shared" si="11"/>
        <v>164614.24</v>
      </c>
      <c r="K47" s="20">
        <f>SUM(B47:J47)</f>
        <v>4345352.4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593372.94</v>
      </c>
      <c r="C53" s="10">
        <f t="shared" si="13"/>
        <v>491343.57</v>
      </c>
      <c r="D53" s="10">
        <f t="shared" si="13"/>
        <v>697278.8</v>
      </c>
      <c r="E53" s="10">
        <f t="shared" si="13"/>
        <v>371553.48</v>
      </c>
      <c r="F53" s="10">
        <f t="shared" si="13"/>
        <v>460680.49</v>
      </c>
      <c r="G53" s="10">
        <f t="shared" si="13"/>
        <v>515919.81</v>
      </c>
      <c r="H53" s="10">
        <f t="shared" si="13"/>
        <v>463331.89</v>
      </c>
      <c r="I53" s="10">
        <f>SUM(I54:I66)</f>
        <v>587257.19</v>
      </c>
      <c r="J53" s="10">
        <f t="shared" si="13"/>
        <v>164614.24</v>
      </c>
      <c r="K53" s="5">
        <f>SUM(K54:K66)</f>
        <v>4345352.41</v>
      </c>
      <c r="L53" s="9"/>
    </row>
    <row r="54" spans="1:11" ht="16.5" customHeight="1">
      <c r="A54" s="7" t="s">
        <v>60</v>
      </c>
      <c r="B54" s="8">
        <v>518311.26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518311.26</v>
      </c>
    </row>
    <row r="55" spans="1:11" ht="16.5" customHeight="1">
      <c r="A55" s="7" t="s">
        <v>61</v>
      </c>
      <c r="B55" s="8">
        <v>75061.68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75061.68</v>
      </c>
    </row>
    <row r="56" spans="1:11" ht="16.5" customHeight="1">
      <c r="A56" s="7" t="s">
        <v>4</v>
      </c>
      <c r="B56" s="6">
        <v>0</v>
      </c>
      <c r="C56" s="8">
        <v>491343.57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491343.57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697278.8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697278.8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371553.48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371553.48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460680.49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460680.49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515919.81</v>
      </c>
      <c r="H60" s="6">
        <v>0</v>
      </c>
      <c r="I60" s="6">
        <v>0</v>
      </c>
      <c r="J60" s="6">
        <v>0</v>
      </c>
      <c r="K60" s="5">
        <f t="shared" si="14"/>
        <v>515919.81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463331.89</v>
      </c>
      <c r="I61" s="6">
        <v>0</v>
      </c>
      <c r="J61" s="6">
        <v>0</v>
      </c>
      <c r="K61" s="5">
        <f t="shared" si="14"/>
        <v>463331.89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215053.58</v>
      </c>
      <c r="J63" s="6">
        <v>0</v>
      </c>
      <c r="K63" s="5">
        <f t="shared" si="14"/>
        <v>215053.58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372203.61</v>
      </c>
      <c r="J64" s="6">
        <v>0</v>
      </c>
      <c r="K64" s="5">
        <f t="shared" si="14"/>
        <v>372203.61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164614.24</v>
      </c>
      <c r="K65" s="5">
        <f t="shared" si="14"/>
        <v>164614.24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2021-01-15T13:11:35Z</dcterms:modified>
  <cp:category/>
  <cp:version/>
  <cp:contentType/>
  <cp:contentStatus/>
</cp:coreProperties>
</file>