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<sst xmlns="http://schemas.openxmlformats.org/spreadsheetml/2006/main" count="74" uniqueCount="73">
  <si>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</si>
  <si>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</si>
  <si>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</si>
  <si>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</si>
  <si>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</si>
  <si>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</si>
  <si>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</si>
  <si>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</si>
  <si>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</si>
  <si>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</si>
  <si>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</si>
  <si>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</si>
  <si>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</si>
  <si>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</si>
  <si>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</si>
  <si>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</si>
  <si>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</si>
  <si>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</si>
  <si>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</si>
  <si>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</si>
  <si>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</si>
  <si>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</si>
  <si>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</si>
  <si>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</si>
  <si>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</si>
  <si>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</si>
  <si>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</si>
  <si>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</si>
  <si>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</si>
  <si>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</si>
  <si>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</si>
  <si>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</si>
  <si>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</si>
  <si>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</si>
  <si>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</si>
  <si>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</si>
  <si>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</si>
  <si>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</si>
  <si>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</si>
  <si>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</si>
  <si>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</si>
  <si>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</si>
  <si>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</si>
  <si>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</si>
  <si>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</si>
  <si>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</si>
  <si>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</si>
  <si>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</si>
  <si>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</si>
  <si>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</si>
  <si>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</si>
  <si>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</si>
  <si>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</si>
  <si>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</si>
  <si>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</si>
  <si>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</si>
  <si>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</si>
  <si>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</si>
  <si>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</si>
  <si>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</si>
  <si>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</si>
  <si>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</si>
  <si>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</si>
  <si>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</si>
  <si>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</si>
  <si>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</si>
  <si>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</si>
  <si>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</si>
  <si>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</si>
  <si>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</si>
  <si>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</si>
  <si>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</si>
  <si>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04/01/21 - VENCIMENTO 11/01/21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</si>
</sst>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207591</v>
      </c>
      <c r="C7" s="47">
        <f t="shared" si="0"/>
        <v>174729</v>
      </c>
      <c r="D7" s="47">
        <f t="shared" si="0"/>
        <v>226596</v>
      </c>
      <c r="E7" s="47">
        <f t="shared" si="0"/>
        <v>117330</v>
      </c>
      <c r="F7" s="47">
        <f t="shared" si="0"/>
        <v>144271</v>
      </c>
      <c r="G7" s="47">
        <f t="shared" si="0"/>
        <v>160372</v>
      </c>
      <c r="H7" s="47">
        <f t="shared" si="0"/>
        <v>185699</v>
      </c>
      <c r="I7" s="47">
        <f t="shared" si="0"/>
        <v>238649</v>
      </c>
      <c r="J7" s="47">
        <f t="shared" si="0"/>
        <v>69477</v>
      </c>
      <c r="K7" s="47">
        <f t="shared" si="0"/>
        <v>1524714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15590</v>
      </c>
      <c r="C8" s="45">
        <f t="shared" si="1"/>
        <v>14037</v>
      </c>
      <c r="D8" s="45">
        <f t="shared" si="1"/>
        <v>16091</v>
      </c>
      <c r="E8" s="45">
        <f t="shared" si="1"/>
        <v>8499</v>
      </c>
      <c r="F8" s="45">
        <f t="shared" si="1"/>
        <v>11024</v>
      </c>
      <c r="G8" s="45">
        <f t="shared" si="1"/>
        <v>7319</v>
      </c>
      <c r="H8" s="45">
        <f t="shared" si="1"/>
        <v>7243</v>
      </c>
      <c r="I8" s="45">
        <f t="shared" si="1"/>
        <v>15348</v>
      </c>
      <c r="J8" s="45">
        <f t="shared" si="1"/>
        <v>2445</v>
      </c>
      <c r="K8" s="38">
        <f>SUM(B8:J8)</f>
        <v>97596</v>
      </c>
      <c r="L8"/>
      <c r="M8"/>
      <c r="N8"/>
    </row>
    <row r="9" spans="1:14" ht="16.5" customHeight="1">
      <c r="A9" s="22" t="s">
        <v>35</v>
      </c>
      <c r="B9" s="45">
        <v>15569</v>
      </c>
      <c r="C9" s="45">
        <v>14029</v>
      </c>
      <c r="D9" s="45">
        <v>16087</v>
      </c>
      <c r="E9" s="45">
        <v>8471</v>
      </c>
      <c r="F9" s="45">
        <v>11016</v>
      </c>
      <c r="G9" s="45">
        <v>7318</v>
      </c>
      <c r="H9" s="45">
        <v>7243</v>
      </c>
      <c r="I9" s="45">
        <v>15318</v>
      </c>
      <c r="J9" s="45">
        <v>2445</v>
      </c>
      <c r="K9" s="38">
        <f>SUM(B9:J9)</f>
        <v>97496</v>
      </c>
      <c r="L9"/>
      <c r="M9"/>
      <c r="N9"/>
    </row>
    <row r="10" spans="1:14" ht="16.5" customHeight="1">
      <c r="A10" s="22" t="s">
        <v>34</v>
      </c>
      <c r="B10" s="45">
        <v>21</v>
      </c>
      <c r="C10" s="45">
        <v>8</v>
      </c>
      <c r="D10" s="45">
        <v>4</v>
      </c>
      <c r="E10" s="45">
        <v>28</v>
      </c>
      <c r="F10" s="45">
        <v>8</v>
      </c>
      <c r="G10" s="45">
        <v>1</v>
      </c>
      <c r="H10" s="45">
        <v>0</v>
      </c>
      <c r="I10" s="45">
        <v>30</v>
      </c>
      <c r="J10" s="45">
        <v>0</v>
      </c>
      <c r="K10" s="38">
        <f>SUM(B10:J10)</f>
        <v>100</v>
      </c>
      <c r="L10"/>
      <c r="M10"/>
      <c r="N10"/>
    </row>
    <row r="11" spans="1:14" ht="16.5" customHeight="1">
      <c r="A11" s="44" t="s">
        <v>33</v>
      </c>
      <c r="B11" s="43">
        <v>192001</v>
      </c>
      <c r="C11" s="43">
        <v>160692</v>
      </c>
      <c r="D11" s="43">
        <v>210505</v>
      </c>
      <c r="E11" s="43">
        <v>108831</v>
      </c>
      <c r="F11" s="43">
        <v>133247</v>
      </c>
      <c r="G11" s="43">
        <v>153053</v>
      </c>
      <c r="H11" s="43">
        <v>178456</v>
      </c>
      <c r="I11" s="43">
        <v>223301</v>
      </c>
      <c r="J11" s="43">
        <v>67032</v>
      </c>
      <c r="K11" s="38">
        <f>SUM(B11:J11)</f>
        <v>1427118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1.598167778246486</v>
      </c>
      <c r="C15" s="39">
        <v>1.634879341541884</v>
      </c>
      <c r="D15" s="39">
        <v>1.343325316018422</v>
      </c>
      <c r="E15" s="39">
        <v>1.75901500125854</v>
      </c>
      <c r="F15" s="39">
        <v>1.451598519710237</v>
      </c>
      <c r="G15" s="39">
        <v>1.396304009652969</v>
      </c>
      <c r="H15" s="39">
        <v>1.365970640103483</v>
      </c>
      <c r="I15" s="39">
        <v>1.431372643605937</v>
      </c>
      <c r="J15" s="39">
        <v>1.606799690726909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1145024.04</v>
      </c>
      <c r="C17" s="36">
        <f aca="true" t="shared" si="2" ref="C17:J17">C18+C19+C20+C21+C22+C23+C24</f>
        <v>1076762.3599999999</v>
      </c>
      <c r="D17" s="36">
        <f t="shared" si="2"/>
        <v>1262335.3599999999</v>
      </c>
      <c r="E17" s="36">
        <f t="shared" si="2"/>
        <v>753335.1599999999</v>
      </c>
      <c r="F17" s="36">
        <f t="shared" si="2"/>
        <v>808827.85</v>
      </c>
      <c r="G17" s="36">
        <f t="shared" si="2"/>
        <v>865531.8300000001</v>
      </c>
      <c r="H17" s="36">
        <f t="shared" si="2"/>
        <v>787310.86</v>
      </c>
      <c r="I17" s="36">
        <f t="shared" si="2"/>
        <v>1086405.23</v>
      </c>
      <c r="J17" s="36">
        <f t="shared" si="2"/>
        <v>398084.7</v>
      </c>
      <c r="K17" s="36">
        <f aca="true" t="shared" si="3" ref="K17:K24">SUM(B17:J17)</f>
        <v>8183617.39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696799.95</v>
      </c>
      <c r="C18" s="30">
        <f t="shared" si="4"/>
        <v>643806.47</v>
      </c>
      <c r="D18" s="30">
        <f t="shared" si="4"/>
        <v>924851.57</v>
      </c>
      <c r="E18" s="30">
        <f t="shared" si="4"/>
        <v>416920.42</v>
      </c>
      <c r="F18" s="30">
        <f t="shared" si="4"/>
        <v>542141.56</v>
      </c>
      <c r="G18" s="30">
        <f t="shared" si="4"/>
        <v>609333.41</v>
      </c>
      <c r="H18" s="30">
        <f t="shared" si="4"/>
        <v>562426.56</v>
      </c>
      <c r="I18" s="30">
        <f t="shared" si="4"/>
        <v>729621.59</v>
      </c>
      <c r="J18" s="30">
        <f t="shared" si="4"/>
        <v>240661.38</v>
      </c>
      <c r="K18" s="30">
        <f t="shared" si="3"/>
        <v>5366562.909999999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416803.28</v>
      </c>
      <c r="C19" s="30">
        <f t="shared" si="5"/>
        <v>408739.43</v>
      </c>
      <c r="D19" s="30">
        <f t="shared" si="5"/>
        <v>317524.96</v>
      </c>
      <c r="E19" s="30">
        <f t="shared" si="5"/>
        <v>316448.85</v>
      </c>
      <c r="F19" s="30">
        <f t="shared" si="5"/>
        <v>244830.33</v>
      </c>
      <c r="G19" s="30">
        <f t="shared" si="5"/>
        <v>241481.27</v>
      </c>
      <c r="H19" s="30">
        <f t="shared" si="5"/>
        <v>205831.61</v>
      </c>
      <c r="I19" s="30">
        <f t="shared" si="5"/>
        <v>314738.79</v>
      </c>
      <c r="J19" s="30">
        <f t="shared" si="5"/>
        <v>146033.25</v>
      </c>
      <c r="K19" s="30">
        <f t="shared" si="3"/>
        <v>2612431.77</v>
      </c>
      <c r="L19"/>
      <c r="M19"/>
      <c r="N19"/>
    </row>
    <row r="20" spans="1:14" ht="16.5" customHeight="1">
      <c r="A20" s="18" t="s">
        <v>28</v>
      </c>
      <c r="B20" s="30">
        <v>30291.78</v>
      </c>
      <c r="C20" s="30">
        <v>21534</v>
      </c>
      <c r="D20" s="30">
        <v>19083.16</v>
      </c>
      <c r="E20" s="30">
        <v>18966.84</v>
      </c>
      <c r="F20" s="30">
        <v>20628.21</v>
      </c>
      <c r="G20" s="30">
        <v>14362.14</v>
      </c>
      <c r="H20" s="30">
        <v>19768.04</v>
      </c>
      <c r="I20" s="30">
        <v>40703.62</v>
      </c>
      <c r="J20" s="30">
        <v>10143.78</v>
      </c>
      <c r="K20" s="30">
        <f t="shared" si="3"/>
        <v>195481.56999999998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-212.2</v>
      </c>
      <c r="C23" s="30">
        <v>0</v>
      </c>
      <c r="D23" s="30">
        <v>-465.56</v>
      </c>
      <c r="E23" s="30">
        <v>-342.18</v>
      </c>
      <c r="F23" s="30">
        <v>-113.48</v>
      </c>
      <c r="G23" s="30">
        <v>-986.22</v>
      </c>
      <c r="H23" s="30">
        <v>-308.13</v>
      </c>
      <c r="I23" s="30">
        <v>0</v>
      </c>
      <c r="J23" s="30">
        <v>-94.94</v>
      </c>
      <c r="K23" s="30">
        <f t="shared" si="3"/>
        <v>-2522.7100000000005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-132857.7</v>
      </c>
      <c r="C27" s="30">
        <f t="shared" si="6"/>
        <v>-68542.31</v>
      </c>
      <c r="D27" s="30">
        <f t="shared" si="6"/>
        <v>-106530.5</v>
      </c>
      <c r="E27" s="30">
        <f t="shared" si="6"/>
        <v>-106110.04999999999</v>
      </c>
      <c r="F27" s="30">
        <f t="shared" si="6"/>
        <v>-48470.4</v>
      </c>
      <c r="G27" s="30">
        <f t="shared" si="6"/>
        <v>-118629.27</v>
      </c>
      <c r="H27" s="30">
        <f t="shared" si="6"/>
        <v>-47639.31</v>
      </c>
      <c r="I27" s="30">
        <f t="shared" si="6"/>
        <v>-92009.41</v>
      </c>
      <c r="J27" s="30">
        <f t="shared" si="6"/>
        <v>-23705.010000000002</v>
      </c>
      <c r="K27" s="30">
        <f aca="true" t="shared" si="7" ref="K27:K35">SUM(B27:J27)</f>
        <v>-744493.9600000001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-132857.7</v>
      </c>
      <c r="C28" s="30">
        <f t="shared" si="8"/>
        <v>-68542.31</v>
      </c>
      <c r="D28" s="30">
        <f t="shared" si="8"/>
        <v>-88033.9</v>
      </c>
      <c r="E28" s="30">
        <f t="shared" si="8"/>
        <v>-106110.04999999999</v>
      </c>
      <c r="F28" s="30">
        <f t="shared" si="8"/>
        <v>-48470.4</v>
      </c>
      <c r="G28" s="30">
        <f t="shared" si="8"/>
        <v>-118629.27</v>
      </c>
      <c r="H28" s="30">
        <f t="shared" si="8"/>
        <v>-47639.31</v>
      </c>
      <c r="I28" s="30">
        <f t="shared" si="8"/>
        <v>-92009.41</v>
      </c>
      <c r="J28" s="30">
        <f t="shared" si="8"/>
        <v>-18350.34</v>
      </c>
      <c r="K28" s="30">
        <f t="shared" si="7"/>
        <v>-720642.69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-68503.6</v>
      </c>
      <c r="C29" s="30">
        <f aca="true" t="shared" si="9" ref="C29:J29">-ROUND((C9)*$E$3,2)</f>
        <v>-61727.6</v>
      </c>
      <c r="D29" s="30">
        <f t="shared" si="9"/>
        <v>-70782.8</v>
      </c>
      <c r="E29" s="30">
        <f t="shared" si="9"/>
        <v>-37272.4</v>
      </c>
      <c r="F29" s="30">
        <f t="shared" si="9"/>
        <v>-48470.4</v>
      </c>
      <c r="G29" s="30">
        <f t="shared" si="9"/>
        <v>-32199.2</v>
      </c>
      <c r="H29" s="30">
        <f t="shared" si="9"/>
        <v>-31869.2</v>
      </c>
      <c r="I29" s="30">
        <f t="shared" si="9"/>
        <v>-67399.2</v>
      </c>
      <c r="J29" s="30">
        <f t="shared" si="9"/>
        <v>-10758</v>
      </c>
      <c r="K29" s="30">
        <f t="shared" si="7"/>
        <v>-428982.4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-30.8</v>
      </c>
      <c r="C31" s="30">
        <v>-30.8</v>
      </c>
      <c r="D31" s="30">
        <v>0</v>
      </c>
      <c r="E31" s="30">
        <v>0</v>
      </c>
      <c r="F31" s="26">
        <v>0</v>
      </c>
      <c r="G31" s="30">
        <v>-30.8</v>
      </c>
      <c r="H31" s="30">
        <v>-16.55</v>
      </c>
      <c r="I31" s="30">
        <v>-25.82</v>
      </c>
      <c r="J31" s="30">
        <v>-7.97</v>
      </c>
      <c r="K31" s="30">
        <f t="shared" si="7"/>
        <v>-142.74</v>
      </c>
      <c r="L31"/>
      <c r="M31"/>
      <c r="N31"/>
    </row>
    <row r="32" spans="1:14" ht="16.5" customHeight="1">
      <c r="A32" s="25" t="s">
        <v>21</v>
      </c>
      <c r="B32" s="30">
        <v>-64323.3</v>
      </c>
      <c r="C32" s="30">
        <v>-6783.91</v>
      </c>
      <c r="D32" s="30">
        <v>-17251.1</v>
      </c>
      <c r="E32" s="30">
        <v>-68837.65</v>
      </c>
      <c r="F32" s="26">
        <v>0</v>
      </c>
      <c r="G32" s="30">
        <v>-86399.27</v>
      </c>
      <c r="H32" s="30">
        <v>-15753.56</v>
      </c>
      <c r="I32" s="30">
        <v>-24584.39</v>
      </c>
      <c r="J32" s="30">
        <v>-7584.37</v>
      </c>
      <c r="K32" s="30">
        <f t="shared" si="7"/>
        <v>-291517.55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1012166.3400000001</v>
      </c>
      <c r="C47" s="27">
        <f aca="true" t="shared" si="11" ref="C47:J47">IF(C17+C27+C48&lt;0,0,C17+C27+C48)</f>
        <v>1008220.0499999998</v>
      </c>
      <c r="D47" s="27">
        <f t="shared" si="11"/>
        <v>1155804.8599999999</v>
      </c>
      <c r="E47" s="27">
        <f t="shared" si="11"/>
        <v>647225.1099999999</v>
      </c>
      <c r="F47" s="27">
        <f t="shared" si="11"/>
        <v>760357.45</v>
      </c>
      <c r="G47" s="27">
        <f t="shared" si="11"/>
        <v>746902.56</v>
      </c>
      <c r="H47" s="27">
        <f t="shared" si="11"/>
        <v>739671.55</v>
      </c>
      <c r="I47" s="27">
        <f t="shared" si="11"/>
        <v>994395.82</v>
      </c>
      <c r="J47" s="27">
        <f t="shared" si="11"/>
        <v>374379.69</v>
      </c>
      <c r="K47" s="20">
        <f>SUM(B47:J47)</f>
        <v>7439123.43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1012166.3400000001</v>
      </c>
      <c r="C53" s="10">
        <f t="shared" si="13"/>
        <v>1008220.05</v>
      </c>
      <c r="D53" s="10">
        <f t="shared" si="13"/>
        <v>1155804.86</v>
      </c>
      <c r="E53" s="10">
        <f t="shared" si="13"/>
        <v>647225.12</v>
      </c>
      <c r="F53" s="10">
        <f t="shared" si="13"/>
        <v>760357.45</v>
      </c>
      <c r="G53" s="10">
        <f t="shared" si="13"/>
        <v>746902.57</v>
      </c>
      <c r="H53" s="10">
        <f t="shared" si="13"/>
        <v>739671.55</v>
      </c>
      <c r="I53" s="10">
        <f>SUM(I54:I66)</f>
        <v>994395.8200000001</v>
      </c>
      <c r="J53" s="10">
        <f t="shared" si="13"/>
        <v>374379.69</v>
      </c>
      <c r="K53" s="5">
        <f>SUM(K54:K66)</f>
        <v>7439123.450000001</v>
      </c>
      <c r="L53" s="9"/>
    </row>
    <row r="54" spans="1:11" ht="16.5" customHeight="1">
      <c r="A54" s="7" t="s">
        <v>60</v>
      </c>
      <c r="B54" s="8">
        <v>884937.03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884937.03</v>
      </c>
    </row>
    <row r="55" spans="1:11" ht="16.5" customHeight="1">
      <c r="A55" s="7" t="s">
        <v>61</v>
      </c>
      <c r="B55" s="8">
        <v>127229.31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127229.31</v>
      </c>
    </row>
    <row r="56" spans="1:11" ht="16.5" customHeight="1">
      <c r="A56" s="7" t="s">
        <v>4</v>
      </c>
      <c r="B56" s="6">
        <v>0</v>
      </c>
      <c r="C56" s="8">
        <v>1008220.05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1008220.05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1155804.86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1155804.86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647225.12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647225.12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760357.45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760357.45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746902.57</v>
      </c>
      <c r="H60" s="6">
        <v>0</v>
      </c>
      <c r="I60" s="6">
        <v>0</v>
      </c>
      <c r="J60" s="6">
        <v>0</v>
      </c>
      <c r="K60" s="5">
        <f t="shared" si="14"/>
        <v>746902.57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739671.55</v>
      </c>
      <c r="I61" s="6">
        <v>0</v>
      </c>
      <c r="J61" s="6">
        <v>0</v>
      </c>
      <c r="K61" s="5">
        <f t="shared" si="14"/>
        <v>739671.55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359573.53</v>
      </c>
      <c r="J63" s="6">
        <v>0</v>
      </c>
      <c r="K63" s="5">
        <f t="shared" si="14"/>
        <v>359573.53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634822.29</v>
      </c>
      <c r="J64" s="6">
        <v>0</v>
      </c>
      <c r="K64" s="5">
        <f t="shared" si="14"/>
        <v>634822.29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374379.69</v>
      </c>
      <c r="K65" s="5">
        <f t="shared" si="14"/>
        <v>374379.69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2021-01-08T18:37:29Z</dcterms:modified>
  <cp:category/>
  <cp:version/>
  <cp:contentType/>
  <cp:contentStatus/>
</cp:coreProperties>
</file>