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<sst xmlns="http://schemas.openxmlformats.org/spreadsheetml/2006/main" count="79" uniqueCount="78">
  <si>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</si>
  <si>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</si>
  <si>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</si>
  <si>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</si>
  <si>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</si>
  <si>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</si>
  <si>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</si>
  <si>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</si>
  <si>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</si>
  <si>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</si>
  <si>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</si>
  <si>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</si>
  <si>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</si>
  <si>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</si>
  <si>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</si>
  <si>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</si>
  <si>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</si>
  <si>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</si>
  <si>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</si>
  <si>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</si>
  <si>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</si>
  <si>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</si>
  <si>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</si>
  <si>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</si>
  <si>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</si>
  <si>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</si>
  <si>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</si>
  <si>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</si>
  <si>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</si>
  <si>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</si>
  <si>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</si>
  <si>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</si>
  <si>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</si>
  <si>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</si>
  <si>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</si>
  <si>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</si>
  <si>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</si>
  <si>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</si>
  <si>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</si>
  <si>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</si>
  <si>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</si>
  <si>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</si>
  <si>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</si>
  <si>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</si>
  <si>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</si>
  <si>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</si>
  <si>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</si>
  <si>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</si>
  <si>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</si>
  <si>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</si>
  <si>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</si>
  <si>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</si>
  <si>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</si>
  <si>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</si>
  <si>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</si>
  <si>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</si>
  <si>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</si>
  <si>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</si>
  <si>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</si>
  <si>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</si>
  <si>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</si>
  <si>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</si>
  <si>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</si>
  <si>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</si>
  <si>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</si>
  <si>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</si>
  <si>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</si>
  <si>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</si>
  <si>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</si>
  <si>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</si>
  <si>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</si>
  <si>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</si>
  <si>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</si>
  <si>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</si>
  <si>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</si>
  <si>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</si>
  <si>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31/01/21 - VENCIMENTO 05/02/21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</si>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</sst>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15080</v>
      </c>
      <c r="C7" s="10">
        <f>C8+C11</f>
        <v>21090</v>
      </c>
      <c r="D7" s="10">
        <f aca="true" t="shared" si="0" ref="D7:K7">D8+D11</f>
        <v>56888</v>
      </c>
      <c r="E7" s="10">
        <f t="shared" si="0"/>
        <v>60414</v>
      </c>
      <c r="F7" s="10">
        <f t="shared" si="0"/>
        <v>60823</v>
      </c>
      <c r="G7" s="10">
        <f t="shared" si="0"/>
        <v>24211</v>
      </c>
      <c r="H7" s="10">
        <f t="shared" si="0"/>
        <v>13356</v>
      </c>
      <c r="I7" s="10">
        <f t="shared" si="0"/>
        <v>26678</v>
      </c>
      <c r="J7" s="10">
        <f t="shared" si="0"/>
        <v>14151</v>
      </c>
      <c r="K7" s="10">
        <f t="shared" si="0"/>
        <v>46666</v>
      </c>
      <c r="L7" s="10">
        <f>SUM(B7:K7)</f>
        <v>339357</v>
      </c>
      <c r="M7" s="11"/>
    </row>
    <row r="8" spans="1:13" ht="17.25" customHeight="1">
      <c r="A8" s="12" t="s">
        <v>18</v>
      </c>
      <c r="B8" s="13">
        <f>B9+B10</f>
        <v>1411</v>
      </c>
      <c r="C8" s="13">
        <f aca="true" t="shared" si="1" ref="C8:K8">C9+C10</f>
        <v>1994</v>
      </c>
      <c r="D8" s="13">
        <f t="shared" si="1"/>
        <v>5175</v>
      </c>
      <c r="E8" s="13">
        <f t="shared" si="1"/>
        <v>5207</v>
      </c>
      <c r="F8" s="13">
        <f t="shared" si="1"/>
        <v>5652</v>
      </c>
      <c r="G8" s="13">
        <f t="shared" si="1"/>
        <v>2163</v>
      </c>
      <c r="H8" s="13">
        <f t="shared" si="1"/>
        <v>1103</v>
      </c>
      <c r="I8" s="13">
        <f t="shared" si="1"/>
        <v>1709</v>
      </c>
      <c r="J8" s="13">
        <f t="shared" si="1"/>
        <v>811</v>
      </c>
      <c r="K8" s="13">
        <f t="shared" si="1"/>
        <v>3283</v>
      </c>
      <c r="L8" s="13">
        <f>SUM(B8:K8)</f>
        <v>28508</v>
      </c>
      <c r="M8"/>
    </row>
    <row r="9" spans="1:13" ht="17.25" customHeight="1">
      <c r="A9" s="14" t="s">
        <v>19</v>
      </c>
      <c r="B9" s="15">
        <v>1411</v>
      </c>
      <c r="C9" s="15">
        <v>1994</v>
      </c>
      <c r="D9" s="15">
        <v>5175</v>
      </c>
      <c r="E9" s="15">
        <v>5207</v>
      </c>
      <c r="F9" s="15">
        <v>5652</v>
      </c>
      <c r="G9" s="15">
        <v>2163</v>
      </c>
      <c r="H9" s="15">
        <v>1102</v>
      </c>
      <c r="I9" s="15">
        <v>1709</v>
      </c>
      <c r="J9" s="15">
        <v>811</v>
      </c>
      <c r="K9" s="15">
        <v>3283</v>
      </c>
      <c r="L9" s="13">
        <f>SUM(B9:K9)</f>
        <v>28507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13669</v>
      </c>
      <c r="C11" s="15">
        <v>19096</v>
      </c>
      <c r="D11" s="15">
        <v>51713</v>
      </c>
      <c r="E11" s="15">
        <v>55207</v>
      </c>
      <c r="F11" s="15">
        <v>55171</v>
      </c>
      <c r="G11" s="15">
        <v>22048</v>
      </c>
      <c r="H11" s="15">
        <v>12253</v>
      </c>
      <c r="I11" s="15">
        <v>24969</v>
      </c>
      <c r="J11" s="15">
        <v>13340</v>
      </c>
      <c r="K11" s="15">
        <v>43383</v>
      </c>
      <c r="L11" s="13">
        <f>SUM(B11:K11)</f>
        <v>310849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1.195827604115657</v>
      </c>
      <c r="C15" s="22">
        <v>1.323233835093155</v>
      </c>
      <c r="D15" s="22">
        <v>1.326134751367295</v>
      </c>
      <c r="E15" s="22">
        <v>1.183403404693147</v>
      </c>
      <c r="F15" s="22">
        <v>1.386134165631087</v>
      </c>
      <c r="G15" s="22">
        <v>1.295727561672799</v>
      </c>
      <c r="H15" s="22">
        <v>1.353436700512771</v>
      </c>
      <c r="I15" s="22">
        <v>1.183281370376951</v>
      </c>
      <c r="J15" s="22">
        <v>1.632797152098151</v>
      </c>
      <c r="K15" s="22">
        <v>1.133972498018045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106323.72</v>
      </c>
      <c r="C17" s="25">
        <f aca="true" t="shared" si="2" ref="C17:K17">C18+C19+C20+C21+C22+C23+C24</f>
        <v>89828.68999999999</v>
      </c>
      <c r="D17" s="25">
        <f t="shared" si="2"/>
        <v>291196.17</v>
      </c>
      <c r="E17" s="25">
        <f t="shared" si="2"/>
        <v>272550.56</v>
      </c>
      <c r="F17" s="25">
        <f t="shared" si="2"/>
        <v>290039.2</v>
      </c>
      <c r="G17" s="25">
        <f t="shared" si="2"/>
        <v>121145.15</v>
      </c>
      <c r="H17" s="25">
        <f t="shared" si="2"/>
        <v>77620.72</v>
      </c>
      <c r="I17" s="25">
        <f t="shared" si="2"/>
        <v>109186.44</v>
      </c>
      <c r="J17" s="25">
        <f t="shared" si="2"/>
        <v>88899.04000000001</v>
      </c>
      <c r="K17" s="25">
        <f t="shared" si="2"/>
        <v>162618.91</v>
      </c>
      <c r="L17" s="25">
        <f>L18+L19+L20+L21+L22+L23+L24</f>
        <v>1609408.5999999999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87586.15</v>
      </c>
      <c r="C18" s="33">
        <f t="shared" si="3"/>
        <v>64562.82</v>
      </c>
      <c r="D18" s="33">
        <f t="shared" si="3"/>
        <v>207402.27</v>
      </c>
      <c r="E18" s="33">
        <f t="shared" si="3"/>
        <v>222746.42</v>
      </c>
      <c r="F18" s="33">
        <f t="shared" si="3"/>
        <v>198514.11</v>
      </c>
      <c r="G18" s="33">
        <f t="shared" si="3"/>
        <v>86832.75</v>
      </c>
      <c r="H18" s="33">
        <f t="shared" si="3"/>
        <v>52777.57</v>
      </c>
      <c r="I18" s="33">
        <f t="shared" si="3"/>
        <v>87559.86</v>
      </c>
      <c r="J18" s="33">
        <f t="shared" si="3"/>
        <v>50008.22</v>
      </c>
      <c r="K18" s="33">
        <f t="shared" si="3"/>
        <v>134645.41</v>
      </c>
      <c r="L18" s="33">
        <f aca="true" t="shared" si="4" ref="L18:L24">SUM(B18:K18)</f>
        <v>1192635.5799999998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17151.79</v>
      </c>
      <c r="C19" s="33">
        <f t="shared" si="5"/>
        <v>20868.89</v>
      </c>
      <c r="D19" s="33">
        <f t="shared" si="5"/>
        <v>67641.09</v>
      </c>
      <c r="E19" s="33">
        <f t="shared" si="5"/>
        <v>40852.45</v>
      </c>
      <c r="F19" s="33">
        <f t="shared" si="5"/>
        <v>76653.08</v>
      </c>
      <c r="G19" s="33">
        <f t="shared" si="5"/>
        <v>25678.84</v>
      </c>
      <c r="H19" s="33">
        <f t="shared" si="5"/>
        <v>18653.53</v>
      </c>
      <c r="I19" s="33">
        <f t="shared" si="5"/>
        <v>16048.09</v>
      </c>
      <c r="J19" s="33">
        <f t="shared" si="5"/>
        <v>31645.06</v>
      </c>
      <c r="K19" s="33">
        <f t="shared" si="5"/>
        <v>18038.78</v>
      </c>
      <c r="L19" s="33">
        <f t="shared" si="4"/>
        <v>333231.6</v>
      </c>
      <c r="M19"/>
    </row>
    <row r="20" spans="1:13" ht="17.25" customHeight="1">
      <c r="A20" s="27" t="s">
        <v>26</v>
      </c>
      <c r="B20" s="33">
        <v>244.45</v>
      </c>
      <c r="C20" s="33">
        <v>3055.65</v>
      </c>
      <c r="D20" s="33">
        <v>13470.15</v>
      </c>
      <c r="E20" s="33">
        <v>11367</v>
      </c>
      <c r="F20" s="33">
        <v>13530.68</v>
      </c>
      <c r="G20" s="33">
        <v>8633.56</v>
      </c>
      <c r="H20" s="33">
        <v>4848.29</v>
      </c>
      <c r="I20" s="33">
        <v>4237.16</v>
      </c>
      <c r="J20" s="33">
        <v>4563.1</v>
      </c>
      <c r="K20" s="33">
        <v>7252.06</v>
      </c>
      <c r="L20" s="33">
        <f t="shared" si="4"/>
        <v>71202.1</v>
      </c>
      <c r="M20"/>
    </row>
    <row r="21" spans="1:13" ht="17.25" customHeight="1">
      <c r="A21" s="27" t="s">
        <v>27</v>
      </c>
      <c r="B21" s="33">
        <v>1341.33</v>
      </c>
      <c r="C21" s="29">
        <v>1341.33</v>
      </c>
      <c r="D21" s="29">
        <v>2682.66</v>
      </c>
      <c r="E21" s="29">
        <v>2682.66</v>
      </c>
      <c r="F21" s="33">
        <v>1341.33</v>
      </c>
      <c r="G21" s="29">
        <v>0</v>
      </c>
      <c r="H21" s="33">
        <v>1341.33</v>
      </c>
      <c r="I21" s="29">
        <v>1341.33</v>
      </c>
      <c r="J21" s="29">
        <v>2682.66</v>
      </c>
      <c r="K21" s="29">
        <v>2682.66</v>
      </c>
      <c r="L21" s="33">
        <f t="shared" si="4"/>
        <v>17437.29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-26203.839999999997</v>
      </c>
      <c r="C27" s="33">
        <f t="shared" si="6"/>
        <v>-8773.6</v>
      </c>
      <c r="D27" s="33">
        <f t="shared" si="6"/>
        <v>-22770</v>
      </c>
      <c r="E27" s="33">
        <f t="shared" si="6"/>
        <v>-27471.48</v>
      </c>
      <c r="F27" s="33">
        <f t="shared" si="6"/>
        <v>-24868.8</v>
      </c>
      <c r="G27" s="33">
        <f t="shared" si="6"/>
        <v>-9517.2</v>
      </c>
      <c r="H27" s="33">
        <f t="shared" si="6"/>
        <v>-12686.900000000001</v>
      </c>
      <c r="I27" s="33">
        <f t="shared" si="6"/>
        <v>-7519.6</v>
      </c>
      <c r="J27" s="33">
        <f t="shared" si="6"/>
        <v>-3568.4</v>
      </c>
      <c r="K27" s="33">
        <f t="shared" si="6"/>
        <v>-14445.2</v>
      </c>
      <c r="L27" s="33">
        <f aca="true" t="shared" si="7" ref="L27:L33">SUM(B27:K27)</f>
        <v>-157825.02000000002</v>
      </c>
      <c r="M27"/>
    </row>
    <row r="28" spans="1:13" ht="18.75" customHeight="1">
      <c r="A28" s="27" t="s">
        <v>30</v>
      </c>
      <c r="B28" s="33">
        <f>B29+B30+B31+B32</f>
        <v>-6208.4</v>
      </c>
      <c r="C28" s="33">
        <f aca="true" t="shared" si="8" ref="C28:K28">C29+C30+C31+C32</f>
        <v>-8773.6</v>
      </c>
      <c r="D28" s="33">
        <f t="shared" si="8"/>
        <v>-22770</v>
      </c>
      <c r="E28" s="33">
        <f t="shared" si="8"/>
        <v>-22910.8</v>
      </c>
      <c r="F28" s="33">
        <f t="shared" si="8"/>
        <v>-24868.8</v>
      </c>
      <c r="G28" s="33">
        <f t="shared" si="8"/>
        <v>-9517.2</v>
      </c>
      <c r="H28" s="33">
        <f t="shared" si="8"/>
        <v>-4848.8</v>
      </c>
      <c r="I28" s="33">
        <f t="shared" si="8"/>
        <v>-7519.6</v>
      </c>
      <c r="J28" s="33">
        <f t="shared" si="8"/>
        <v>-3568.4</v>
      </c>
      <c r="K28" s="33">
        <f t="shared" si="8"/>
        <v>-14445.2</v>
      </c>
      <c r="L28" s="33">
        <f t="shared" si="7"/>
        <v>-125430.8</v>
      </c>
      <c r="M28"/>
    </row>
    <row r="29" spans="1:13" s="36" customFormat="1" ht="18.75" customHeight="1">
      <c r="A29" s="34" t="s">
        <v>58</v>
      </c>
      <c r="B29" s="33">
        <f>-ROUND((B9)*$E$3,2)</f>
        <v>-6208.4</v>
      </c>
      <c r="C29" s="33">
        <f aca="true" t="shared" si="9" ref="C29:K29">-ROUND((C9)*$E$3,2)</f>
        <v>-8773.6</v>
      </c>
      <c r="D29" s="33">
        <f t="shared" si="9"/>
        <v>-22770</v>
      </c>
      <c r="E29" s="33">
        <f t="shared" si="9"/>
        <v>-22910.8</v>
      </c>
      <c r="F29" s="33">
        <f t="shared" si="9"/>
        <v>-24868.8</v>
      </c>
      <c r="G29" s="33">
        <f t="shared" si="9"/>
        <v>-9517.2</v>
      </c>
      <c r="H29" s="33">
        <f t="shared" si="9"/>
        <v>-4848.8</v>
      </c>
      <c r="I29" s="33">
        <f t="shared" si="9"/>
        <v>-7519.6</v>
      </c>
      <c r="J29" s="33">
        <f t="shared" si="9"/>
        <v>-3568.4</v>
      </c>
      <c r="K29" s="33">
        <f t="shared" si="9"/>
        <v>-14445.2</v>
      </c>
      <c r="L29" s="33">
        <f t="shared" si="7"/>
        <v>-125430.8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-19995.44</v>
      </c>
      <c r="C33" s="38">
        <f t="shared" si="10"/>
        <v>0</v>
      </c>
      <c r="D33" s="38">
        <f t="shared" si="10"/>
        <v>0</v>
      </c>
      <c r="E33" s="38">
        <f t="shared" si="10"/>
        <v>-4560.68</v>
      </c>
      <c r="F33" s="38">
        <f t="shared" si="10"/>
        <v>0</v>
      </c>
      <c r="G33" s="38">
        <f t="shared" si="10"/>
        <v>0</v>
      </c>
      <c r="H33" s="38">
        <f t="shared" si="10"/>
        <v>-7838.1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-32394.22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-19995.44</v>
      </c>
      <c r="C35" s="17">
        <v>0</v>
      </c>
      <c r="D35" s="17">
        <v>0</v>
      </c>
      <c r="E35" s="33">
        <v>-4560.68</v>
      </c>
      <c r="F35" s="28">
        <v>0</v>
      </c>
      <c r="G35" s="28">
        <v>0</v>
      </c>
      <c r="H35" s="33">
        <v>-7838.1</v>
      </c>
      <c r="I35" s="17">
        <v>0</v>
      </c>
      <c r="J35" s="28">
        <v>0</v>
      </c>
      <c r="K35" s="17">
        <v>0</v>
      </c>
      <c r="L35" s="33">
        <f>SUM(B35:K35)</f>
        <v>-32394.22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80119.88</v>
      </c>
      <c r="C48" s="41">
        <f aca="true" t="shared" si="12" ref="C48:K48">IF(C17+C27+C40+C49&lt;0,0,C17+C27+C49)</f>
        <v>81055.08999999998</v>
      </c>
      <c r="D48" s="41">
        <f t="shared" si="12"/>
        <v>268426.17</v>
      </c>
      <c r="E48" s="41">
        <f t="shared" si="12"/>
        <v>245079.08</v>
      </c>
      <c r="F48" s="41">
        <f t="shared" si="12"/>
        <v>265170.4</v>
      </c>
      <c r="G48" s="41">
        <f t="shared" si="12"/>
        <v>111627.95</v>
      </c>
      <c r="H48" s="41">
        <f t="shared" si="12"/>
        <v>64933.82</v>
      </c>
      <c r="I48" s="41">
        <f t="shared" si="12"/>
        <v>101666.84</v>
      </c>
      <c r="J48" s="41">
        <f t="shared" si="12"/>
        <v>85330.64000000001</v>
      </c>
      <c r="K48" s="41">
        <f t="shared" si="12"/>
        <v>148173.71</v>
      </c>
      <c r="L48" s="42">
        <f>SUM(B48:K48)</f>
        <v>1451583.58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80119.87</v>
      </c>
      <c r="C54" s="41">
        <f aca="true" t="shared" si="14" ref="C54:J54">SUM(C55:C66)</f>
        <v>81055.08</v>
      </c>
      <c r="D54" s="41">
        <f t="shared" si="14"/>
        <v>268426.17</v>
      </c>
      <c r="E54" s="41">
        <f t="shared" si="14"/>
        <v>245079.08</v>
      </c>
      <c r="F54" s="41">
        <f t="shared" si="14"/>
        <v>265170.4</v>
      </c>
      <c r="G54" s="41">
        <f t="shared" si="14"/>
        <v>111627.95</v>
      </c>
      <c r="H54" s="41">
        <f t="shared" si="14"/>
        <v>64933.82</v>
      </c>
      <c r="I54" s="41">
        <f>SUM(I55:I69)</f>
        <v>101666.84</v>
      </c>
      <c r="J54" s="41">
        <f t="shared" si="14"/>
        <v>85330.64000000001</v>
      </c>
      <c r="K54" s="41">
        <f>SUM(K55:K68)</f>
        <v>148173.71</v>
      </c>
      <c r="L54" s="46">
        <f>SUM(B54:K54)</f>
        <v>1451583.56</v>
      </c>
      <c r="M54" s="40"/>
    </row>
    <row r="55" spans="1:13" ht="18.75" customHeight="1">
      <c r="A55" s="47" t="s">
        <v>51</v>
      </c>
      <c r="B55" s="48">
        <v>80119.87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80119.87</v>
      </c>
      <c r="M55" s="40"/>
    </row>
    <row r="56" spans="1:12" ht="18.75" customHeight="1">
      <c r="A56" s="47" t="s">
        <v>61</v>
      </c>
      <c r="B56" s="17">
        <v>0</v>
      </c>
      <c r="C56" s="48">
        <v>70777.3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70777.3</v>
      </c>
    </row>
    <row r="57" spans="1:12" ht="18.75" customHeight="1">
      <c r="A57" s="47" t="s">
        <v>62</v>
      </c>
      <c r="B57" s="17">
        <v>0</v>
      </c>
      <c r="C57" s="48">
        <v>10277.78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10277.78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268426.17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268426.17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245079.08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245079.08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265170.4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265170.4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111627.95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111627.95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64933.82</v>
      </c>
      <c r="I62" s="17">
        <v>0</v>
      </c>
      <c r="J62" s="17">
        <v>0</v>
      </c>
      <c r="K62" s="17">
        <v>0</v>
      </c>
      <c r="L62" s="46">
        <f t="shared" si="15"/>
        <v>64933.82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1">
        <v>85330.64000000001</v>
      </c>
      <c r="K64" s="17">
        <v>0</v>
      </c>
      <c r="L64" s="46">
        <f t="shared" si="15"/>
        <v>85330.64000000001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63136.82</v>
      </c>
      <c r="L65" s="46">
        <f t="shared" si="15"/>
        <v>63136.82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85036.89</v>
      </c>
      <c r="L66" s="46">
        <f t="shared" si="15"/>
        <v>85036.89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101666.84</v>
      </c>
      <c r="J69" s="53">
        <v>0</v>
      </c>
      <c r="K69" s="53">
        <v>0</v>
      </c>
      <c r="L69" s="51">
        <f>SUM(B69:K69)</f>
        <v>101666.84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2021-02-04T19:15:38Z</dcterms:modified>
  <cp:category/>
  <cp:version/>
  <cp:contentType/>
  <cp:contentStatus/>
</cp:coreProperties>
</file>