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<sst xmlns="http://schemas.openxmlformats.org/spreadsheetml/2006/main" count="79" uniqueCount="78">
  <si>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</si>
  <si>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</si>
  <si>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</si>
  <si>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</si>
  <si>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</si>
  <si>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</si>
  <si>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</si>
  <si>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</si>
  <si>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</si>
  <si>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</si>
  <si>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</si>
  <si>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</si>
  <si>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</si>
  <si>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</si>
  <si>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</si>
  <si>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</si>
  <si>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</si>
  <si>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</si>
  <si>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</si>
  <si>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</si>
  <si>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</si>
  <si>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</si>
  <si>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</si>
  <si>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</si>
  <si>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</si>
  <si>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</si>
  <si>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</si>
  <si>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</si>
  <si>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</si>
  <si>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</si>
  <si>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</si>
  <si>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</si>
  <si>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</si>
  <si>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</si>
  <si>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</si>
  <si>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</si>
  <si>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</si>
  <si>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</si>
  <si>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</si>
  <si>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</si>
  <si>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</si>
  <si>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</si>
  <si>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</si>
  <si>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</si>
  <si>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</si>
  <si>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</si>
  <si>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</si>
  <si>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</si>
  <si>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</si>
  <si>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</si>
  <si>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</si>
  <si>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</si>
  <si>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</si>
  <si>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</si>
  <si>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</si>
  <si>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</si>
  <si>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</si>
  <si>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</si>
  <si>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</si>
  <si>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</si>
  <si>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</si>
  <si>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</si>
  <si>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</si>
  <si>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</si>
  <si>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</si>
  <si>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</si>
  <si>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</si>
  <si>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</si>
  <si>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</si>
  <si>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</si>
  <si>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</si>
  <si>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</si>
  <si>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</si>
  <si>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</si>
  <si>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</si>
  <si>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</si>
  <si>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29/01/21 - VENCIMENTO 05/02/21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</si>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</sst>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62059</v>
      </c>
      <c r="C7" s="10">
        <f>C8+C11</f>
        <v>80262</v>
      </c>
      <c r="D7" s="10">
        <f aca="true" t="shared" si="0" ref="D7:K7">D8+D11</f>
        <v>227377</v>
      </c>
      <c r="E7" s="10">
        <f t="shared" si="0"/>
        <v>201291</v>
      </c>
      <c r="F7" s="10">
        <f t="shared" si="0"/>
        <v>202400</v>
      </c>
      <c r="G7" s="10">
        <f t="shared" si="0"/>
        <v>106064</v>
      </c>
      <c r="H7" s="10">
        <f t="shared" si="0"/>
        <v>55223</v>
      </c>
      <c r="I7" s="10">
        <f t="shared" si="0"/>
        <v>97645</v>
      </c>
      <c r="J7" s="10">
        <f t="shared" si="0"/>
        <v>76586</v>
      </c>
      <c r="K7" s="10">
        <f t="shared" si="0"/>
        <v>163763</v>
      </c>
      <c r="L7" s="10">
        <f>SUM(B7:K7)</f>
        <v>1272670</v>
      </c>
      <c r="M7" s="11"/>
    </row>
    <row r="8" spans="1:13" ht="17.25" customHeight="1">
      <c r="A8" s="12" t="s">
        <v>18</v>
      </c>
      <c r="B8" s="13">
        <f>B9+B10</f>
        <v>4518</v>
      </c>
      <c r="C8" s="13">
        <f aca="true" t="shared" si="1" ref="C8:K8">C9+C10</f>
        <v>5907</v>
      </c>
      <c r="D8" s="13">
        <f t="shared" si="1"/>
        <v>16537</v>
      </c>
      <c r="E8" s="13">
        <f t="shared" si="1"/>
        <v>13236</v>
      </c>
      <c r="F8" s="13">
        <f t="shared" si="1"/>
        <v>12502</v>
      </c>
      <c r="G8" s="13">
        <f t="shared" si="1"/>
        <v>7978</v>
      </c>
      <c r="H8" s="13">
        <f t="shared" si="1"/>
        <v>3730</v>
      </c>
      <c r="I8" s="13">
        <f t="shared" si="1"/>
        <v>5174</v>
      </c>
      <c r="J8" s="13">
        <f t="shared" si="1"/>
        <v>4569</v>
      </c>
      <c r="K8" s="13">
        <f t="shared" si="1"/>
        <v>10176</v>
      </c>
      <c r="L8" s="13">
        <f>SUM(B8:K8)</f>
        <v>84327</v>
      </c>
      <c r="M8"/>
    </row>
    <row r="9" spans="1:13" ht="17.25" customHeight="1">
      <c r="A9" s="14" t="s">
        <v>19</v>
      </c>
      <c r="B9" s="15">
        <v>4515</v>
      </c>
      <c r="C9" s="15">
        <v>5907</v>
      </c>
      <c r="D9" s="15">
        <v>16537</v>
      </c>
      <c r="E9" s="15">
        <v>13236</v>
      </c>
      <c r="F9" s="15">
        <v>12502</v>
      </c>
      <c r="G9" s="15">
        <v>7978</v>
      </c>
      <c r="H9" s="15">
        <v>3726</v>
      </c>
      <c r="I9" s="15">
        <v>5174</v>
      </c>
      <c r="J9" s="15">
        <v>4569</v>
      </c>
      <c r="K9" s="15">
        <v>10176</v>
      </c>
      <c r="L9" s="13">
        <f>SUM(B9:K9)</f>
        <v>84320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57541</v>
      </c>
      <c r="C11" s="15">
        <v>74355</v>
      </c>
      <c r="D11" s="15">
        <v>210840</v>
      </c>
      <c r="E11" s="15">
        <v>188055</v>
      </c>
      <c r="F11" s="15">
        <v>189898</v>
      </c>
      <c r="G11" s="15">
        <v>98086</v>
      </c>
      <c r="H11" s="15">
        <v>51493</v>
      </c>
      <c r="I11" s="15">
        <v>92471</v>
      </c>
      <c r="J11" s="15">
        <v>72017</v>
      </c>
      <c r="K11" s="15">
        <v>153587</v>
      </c>
      <c r="L11" s="13">
        <f>SUM(B11:K11)</f>
        <v>1188343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1.163938846543919</v>
      </c>
      <c r="C15" s="22">
        <v>1.338893417755141</v>
      </c>
      <c r="D15" s="22">
        <v>1.312533377093615</v>
      </c>
      <c r="E15" s="22">
        <v>1.186074747506809</v>
      </c>
      <c r="F15" s="22">
        <v>1.411235138316982</v>
      </c>
      <c r="G15" s="22">
        <v>1.357674663187233</v>
      </c>
      <c r="H15" s="22">
        <v>1.327241178061164</v>
      </c>
      <c r="I15" s="22">
        <v>1.245858724178572</v>
      </c>
      <c r="J15" s="22">
        <v>1.619018316217912</v>
      </c>
      <c r="K15" s="22">
        <v>1.167991668181795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421859.76999999996</v>
      </c>
      <c r="C17" s="25">
        <f aca="true" t="shared" si="2" ref="C17:K17">C18+C19+C20+C21+C22+C23+C24</f>
        <v>335204.49</v>
      </c>
      <c r="D17" s="25">
        <f t="shared" si="2"/>
        <v>1115803.77</v>
      </c>
      <c r="E17" s="25">
        <f t="shared" si="2"/>
        <v>896256.99</v>
      </c>
      <c r="F17" s="25">
        <f t="shared" si="2"/>
        <v>959186.72</v>
      </c>
      <c r="G17" s="25">
        <f t="shared" si="2"/>
        <v>532982.0700000001</v>
      </c>
      <c r="H17" s="25">
        <f t="shared" si="2"/>
        <v>301319.99</v>
      </c>
      <c r="I17" s="25">
        <f t="shared" si="2"/>
        <v>405055.72000000003</v>
      </c>
      <c r="J17" s="25">
        <f t="shared" si="2"/>
        <v>449584.13000000006</v>
      </c>
      <c r="K17" s="25">
        <f t="shared" si="2"/>
        <v>567395.4299999999</v>
      </c>
      <c r="L17" s="25">
        <f>L18+L19+L20+L21+L22+L23+L24</f>
        <v>5984649.08</v>
      </c>
      <c r="M17"/>
    </row>
    <row r="18" spans="1:13" ht="17.25" customHeight="1">
      <c r="A18" s="26" t="s">
        <v>24</v>
      </c>
      <c r="B18" s="33">
        <f aca="true" t="shared" si="3" ref="B18:K18">ROUND(B13*B7,2)</f>
        <v>360444.88</v>
      </c>
      <c r="C18" s="33">
        <f t="shared" si="3"/>
        <v>245706.06</v>
      </c>
      <c r="D18" s="33">
        <f t="shared" si="3"/>
        <v>828971.07</v>
      </c>
      <c r="E18" s="33">
        <f t="shared" si="3"/>
        <v>742159.92</v>
      </c>
      <c r="F18" s="33">
        <f t="shared" si="3"/>
        <v>660593.12</v>
      </c>
      <c r="G18" s="33">
        <f t="shared" si="3"/>
        <v>380398.54</v>
      </c>
      <c r="H18" s="33">
        <f t="shared" si="3"/>
        <v>218219.21</v>
      </c>
      <c r="I18" s="33">
        <f t="shared" si="3"/>
        <v>320480.65</v>
      </c>
      <c r="J18" s="33">
        <f t="shared" si="3"/>
        <v>270647.27</v>
      </c>
      <c r="K18" s="33">
        <f t="shared" si="3"/>
        <v>472505.38</v>
      </c>
      <c r="L18" s="33">
        <f aca="true" t="shared" si="4" ref="L18:L24">SUM(B18:K18)</f>
        <v>4500126.1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59090.92</v>
      </c>
      <c r="C19" s="33">
        <f t="shared" si="5"/>
        <v>83268.17</v>
      </c>
      <c r="D19" s="33">
        <f t="shared" si="5"/>
        <v>259081.13</v>
      </c>
      <c r="E19" s="33">
        <f t="shared" si="5"/>
        <v>138097.22</v>
      </c>
      <c r="F19" s="33">
        <f t="shared" si="5"/>
        <v>271659.1</v>
      </c>
      <c r="G19" s="33">
        <f t="shared" si="5"/>
        <v>136058.92</v>
      </c>
      <c r="H19" s="33">
        <f t="shared" si="5"/>
        <v>71410.31</v>
      </c>
      <c r="I19" s="33">
        <f t="shared" si="5"/>
        <v>78792.96</v>
      </c>
      <c r="J19" s="33">
        <f t="shared" si="5"/>
        <v>167535.62</v>
      </c>
      <c r="K19" s="33">
        <f t="shared" si="5"/>
        <v>79376.97</v>
      </c>
      <c r="L19" s="33">
        <f t="shared" si="4"/>
        <v>1344371.32</v>
      </c>
      <c r="M19"/>
    </row>
    <row r="20" spans="1:13" ht="17.25" customHeight="1">
      <c r="A20" s="27" t="s">
        <v>26</v>
      </c>
      <c r="B20" s="33">
        <v>982.74</v>
      </c>
      <c r="C20" s="33">
        <v>4889.03</v>
      </c>
      <c r="D20" s="33">
        <v>25069.11</v>
      </c>
      <c r="E20" s="33">
        <v>18415.36</v>
      </c>
      <c r="F20" s="33">
        <v>25593.27</v>
      </c>
      <c r="G20" s="33">
        <v>16760.81</v>
      </c>
      <c r="H20" s="33">
        <v>10349.24</v>
      </c>
      <c r="I20" s="33">
        <v>4440.88</v>
      </c>
      <c r="J20" s="33">
        <v>8718.78</v>
      </c>
      <c r="K20" s="33">
        <v>12830.62</v>
      </c>
      <c r="L20" s="33">
        <f t="shared" si="4"/>
        <v>128049.84000000001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-236.2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-236.2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-39861.4</v>
      </c>
      <c r="C27" s="33">
        <f t="shared" si="6"/>
        <v>-25990.8</v>
      </c>
      <c r="D27" s="33">
        <f t="shared" si="6"/>
        <v>-72762.8</v>
      </c>
      <c r="E27" s="33">
        <f t="shared" si="6"/>
        <v>-62798.950000000004</v>
      </c>
      <c r="F27" s="33">
        <f t="shared" si="6"/>
        <v>-55008.8</v>
      </c>
      <c r="G27" s="33">
        <f t="shared" si="6"/>
        <v>-35103.2</v>
      </c>
      <c r="H27" s="33">
        <f t="shared" si="6"/>
        <v>-24232.36</v>
      </c>
      <c r="I27" s="33">
        <f t="shared" si="6"/>
        <v>-33005.45</v>
      </c>
      <c r="J27" s="33">
        <f t="shared" si="6"/>
        <v>-20103.6</v>
      </c>
      <c r="K27" s="33">
        <f t="shared" si="6"/>
        <v>-44774.4</v>
      </c>
      <c r="L27" s="33">
        <f aca="true" t="shared" si="7" ref="L27:L33">SUM(B27:K27)</f>
        <v>-413641.76</v>
      </c>
      <c r="M27"/>
    </row>
    <row r="28" spans="1:13" ht="18.75" customHeight="1">
      <c r="A28" s="27" t="s">
        <v>30</v>
      </c>
      <c r="B28" s="33">
        <f>B29+B30+B31+B32</f>
        <v>-19866</v>
      </c>
      <c r="C28" s="33">
        <f aca="true" t="shared" si="8" ref="C28:K28">C29+C30+C31+C32</f>
        <v>-25990.8</v>
      </c>
      <c r="D28" s="33">
        <f t="shared" si="8"/>
        <v>-72762.8</v>
      </c>
      <c r="E28" s="33">
        <f t="shared" si="8"/>
        <v>-58238.4</v>
      </c>
      <c r="F28" s="33">
        <f t="shared" si="8"/>
        <v>-55008.8</v>
      </c>
      <c r="G28" s="33">
        <f t="shared" si="8"/>
        <v>-35103.2</v>
      </c>
      <c r="H28" s="33">
        <f t="shared" si="8"/>
        <v>-16394.4</v>
      </c>
      <c r="I28" s="33">
        <f t="shared" si="8"/>
        <v>-33005.45</v>
      </c>
      <c r="J28" s="33">
        <f t="shared" si="8"/>
        <v>-20103.6</v>
      </c>
      <c r="K28" s="33">
        <f t="shared" si="8"/>
        <v>-44774.4</v>
      </c>
      <c r="L28" s="33">
        <f t="shared" si="7"/>
        <v>-381247.85000000003</v>
      </c>
      <c r="M28"/>
    </row>
    <row r="29" spans="1:13" s="36" customFormat="1" ht="18.75" customHeight="1">
      <c r="A29" s="34" t="s">
        <v>58</v>
      </c>
      <c r="B29" s="33">
        <f>-ROUND((B9)*$E$3,2)</f>
        <v>-19866</v>
      </c>
      <c r="C29" s="33">
        <f aca="true" t="shared" si="9" ref="C29:K29">-ROUND((C9)*$E$3,2)</f>
        <v>-25990.8</v>
      </c>
      <c r="D29" s="33">
        <f t="shared" si="9"/>
        <v>-72762.8</v>
      </c>
      <c r="E29" s="33">
        <f t="shared" si="9"/>
        <v>-58238.4</v>
      </c>
      <c r="F29" s="33">
        <f t="shared" si="9"/>
        <v>-55008.8</v>
      </c>
      <c r="G29" s="33">
        <f t="shared" si="9"/>
        <v>-35103.2</v>
      </c>
      <c r="H29" s="33">
        <f t="shared" si="9"/>
        <v>-16394.4</v>
      </c>
      <c r="I29" s="33">
        <f t="shared" si="9"/>
        <v>-22765.6</v>
      </c>
      <c r="J29" s="33">
        <f t="shared" si="9"/>
        <v>-20103.6</v>
      </c>
      <c r="K29" s="33">
        <f t="shared" si="9"/>
        <v>-44774.4</v>
      </c>
      <c r="L29" s="33">
        <f t="shared" si="7"/>
        <v>-371008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-433.63</v>
      </c>
      <c r="J31" s="17">
        <v>0</v>
      </c>
      <c r="K31" s="17">
        <v>0</v>
      </c>
      <c r="L31" s="33">
        <f t="shared" si="7"/>
        <v>-433.63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-9806.22</v>
      </c>
      <c r="J32" s="17">
        <v>0</v>
      </c>
      <c r="K32" s="17">
        <v>0</v>
      </c>
      <c r="L32" s="33">
        <f t="shared" si="7"/>
        <v>-9806.22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381998.36999999994</v>
      </c>
      <c r="C48" s="41">
        <f aca="true" t="shared" si="12" ref="C48:K48">IF(C17+C27+C40+C49&lt;0,0,C17+C27+C49)</f>
        <v>309213.69</v>
      </c>
      <c r="D48" s="41">
        <f t="shared" si="12"/>
        <v>1043040.97</v>
      </c>
      <c r="E48" s="41">
        <f t="shared" si="12"/>
        <v>833458.04</v>
      </c>
      <c r="F48" s="41">
        <f t="shared" si="12"/>
        <v>904177.9199999999</v>
      </c>
      <c r="G48" s="41">
        <f t="shared" si="12"/>
        <v>497878.87000000005</v>
      </c>
      <c r="H48" s="41">
        <f t="shared" si="12"/>
        <v>277087.63</v>
      </c>
      <c r="I48" s="41">
        <f t="shared" si="12"/>
        <v>372050.27</v>
      </c>
      <c r="J48" s="41">
        <f t="shared" si="12"/>
        <v>429480.5300000001</v>
      </c>
      <c r="K48" s="41">
        <f t="shared" si="12"/>
        <v>522621.0299999999</v>
      </c>
      <c r="L48" s="42">
        <f>SUM(B48:K48)</f>
        <v>5571007.32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381998.37</v>
      </c>
      <c r="C54" s="41">
        <f aca="true" t="shared" si="14" ref="C54:J54">SUM(C55:C66)</f>
        <v>309213.69</v>
      </c>
      <c r="D54" s="41">
        <f t="shared" si="14"/>
        <v>1043040.96</v>
      </c>
      <c r="E54" s="41">
        <f t="shared" si="14"/>
        <v>833458.04</v>
      </c>
      <c r="F54" s="41">
        <f t="shared" si="14"/>
        <v>904177.92</v>
      </c>
      <c r="G54" s="41">
        <f t="shared" si="14"/>
        <v>497878.86</v>
      </c>
      <c r="H54" s="41">
        <f t="shared" si="14"/>
        <v>277087.63</v>
      </c>
      <c r="I54" s="41">
        <f>SUM(I55:I69)</f>
        <v>372050.27</v>
      </c>
      <c r="J54" s="41">
        <f t="shared" si="14"/>
        <v>429480.53</v>
      </c>
      <c r="K54" s="41">
        <f>SUM(K55:K68)</f>
        <v>522621.03</v>
      </c>
      <c r="L54" s="46">
        <f>SUM(B54:K54)</f>
        <v>5571007.300000001</v>
      </c>
      <c r="M54" s="40"/>
    </row>
    <row r="55" spans="1:13" ht="18.75" customHeight="1">
      <c r="A55" s="47" t="s">
        <v>51</v>
      </c>
      <c r="B55" s="48">
        <v>381998.37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381998.37</v>
      </c>
      <c r="M55" s="40"/>
    </row>
    <row r="56" spans="1:12" ht="18.75" customHeight="1">
      <c r="A56" s="47" t="s">
        <v>61</v>
      </c>
      <c r="B56" s="17">
        <v>0</v>
      </c>
      <c r="C56" s="48">
        <v>269541.57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269541.57</v>
      </c>
    </row>
    <row r="57" spans="1:12" ht="18.75" customHeight="1">
      <c r="A57" s="47" t="s">
        <v>62</v>
      </c>
      <c r="B57" s="17">
        <v>0</v>
      </c>
      <c r="C57" s="48">
        <v>39672.12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39672.12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1043040.96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1043040.96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833458.04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833458.04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904177.92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904177.92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497878.86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497878.86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277087.63</v>
      </c>
      <c r="I62" s="17">
        <v>0</v>
      </c>
      <c r="J62" s="17">
        <v>0</v>
      </c>
      <c r="K62" s="17">
        <v>0</v>
      </c>
      <c r="L62" s="46">
        <f t="shared" si="15"/>
        <v>277087.63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429480.53</v>
      </c>
      <c r="K64" s="17">
        <v>0</v>
      </c>
      <c r="L64" s="46">
        <f t="shared" si="15"/>
        <v>429480.53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290786.34</v>
      </c>
      <c r="L65" s="46">
        <f t="shared" si="15"/>
        <v>290786.34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231834.69</v>
      </c>
      <c r="L66" s="46">
        <f t="shared" si="15"/>
        <v>231834.69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372050.27</v>
      </c>
      <c r="J69" s="53">
        <v>0</v>
      </c>
      <c r="K69" s="53">
        <v>0</v>
      </c>
      <c r="L69" s="51">
        <f>SUM(B69:K69)</f>
        <v>372050.27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2021-02-04T19:09:25Z</dcterms:modified>
  <cp:category/>
  <cp:version/>
  <cp:contentType/>
  <cp:contentStatus/>
</cp:coreProperties>
</file>