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<sst xmlns="http://schemas.openxmlformats.org/spreadsheetml/2006/main" count="79" uniqueCount="78">
  <si>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</si>
  <si>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</si>
  <si>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</si>
  <si>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</si>
  <si>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</si>
  <si>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</si>
  <si>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</si>
  <si>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</si>
  <si>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</si>
  <si>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</si>
  <si>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</si>
  <si>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</si>
  <si>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</si>
  <si>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</si>
  <si>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</si>
  <si>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</si>
  <si>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</si>
  <si>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</si>
  <si>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</si>
  <si>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</si>
  <si>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</si>
  <si>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</si>
  <si>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</si>
  <si>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</si>
  <si>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</si>
  <si>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</si>
  <si>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</si>
  <si>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</si>
  <si>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</si>
  <si>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</si>
  <si>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</si>
  <si>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</si>
  <si>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</si>
  <si>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</si>
  <si>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</si>
  <si>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</si>
  <si>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</si>
  <si>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</si>
  <si>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</si>
  <si>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</si>
  <si>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</si>
  <si>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</si>
  <si>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</si>
  <si>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</si>
  <si>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</si>
  <si>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</si>
  <si>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</si>
  <si>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</si>
  <si>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</si>
  <si>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</si>
  <si>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</si>
  <si>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</si>
  <si>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</si>
  <si>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</si>
  <si>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</si>
  <si>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</si>
  <si>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</si>
  <si>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</si>
  <si>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</si>
  <si>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</si>
  <si>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</si>
  <si>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</si>
  <si>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</si>
  <si>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</si>
  <si>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</si>
  <si>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</si>
  <si>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</si>
  <si>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</si>
  <si>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</si>
  <si>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</si>
  <si>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</si>
  <si>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</si>
  <si>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</si>
  <si>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</si>
  <si>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</si>
  <si>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</si>
  <si>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26/01/21 - VENCIMENTO 02/02/21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</si>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</sst>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63671</v>
      </c>
      <c r="C7" s="10">
        <f>C8+C11</f>
        <v>79251</v>
      </c>
      <c r="D7" s="10">
        <f aca="true" t="shared" si="0" ref="D7:K7">D8+D11</f>
        <v>223787</v>
      </c>
      <c r="E7" s="10">
        <f t="shared" si="0"/>
        <v>199970</v>
      </c>
      <c r="F7" s="10">
        <f t="shared" si="0"/>
        <v>198027</v>
      </c>
      <c r="G7" s="10">
        <f t="shared" si="0"/>
        <v>102367</v>
      </c>
      <c r="H7" s="10">
        <f t="shared" si="0"/>
        <v>54349</v>
      </c>
      <c r="I7" s="10">
        <f t="shared" si="0"/>
        <v>95828</v>
      </c>
      <c r="J7" s="10">
        <f t="shared" si="0"/>
        <v>76542</v>
      </c>
      <c r="K7" s="10">
        <f t="shared" si="0"/>
        <v>160358</v>
      </c>
      <c r="L7" s="10">
        <f>SUM(B7:K7)</f>
        <v>1254150</v>
      </c>
      <c r="M7" s="11"/>
    </row>
    <row r="8" spans="1:13" ht="17.25" customHeight="1">
      <c r="A8" s="12" t="s">
        <v>18</v>
      </c>
      <c r="B8" s="13">
        <f>B9+B10</f>
        <v>4815</v>
      </c>
      <c r="C8" s="13">
        <f aca="true" t="shared" si="1" ref="C8:K8">C9+C10</f>
        <v>5936</v>
      </c>
      <c r="D8" s="13">
        <f t="shared" si="1"/>
        <v>16831</v>
      </c>
      <c r="E8" s="13">
        <f t="shared" si="1"/>
        <v>13714</v>
      </c>
      <c r="F8" s="13">
        <f t="shared" si="1"/>
        <v>13098</v>
      </c>
      <c r="G8" s="13">
        <f t="shared" si="1"/>
        <v>7786</v>
      </c>
      <c r="H8" s="13">
        <f t="shared" si="1"/>
        <v>3738</v>
      </c>
      <c r="I8" s="13">
        <f t="shared" si="1"/>
        <v>5153</v>
      </c>
      <c r="J8" s="13">
        <f t="shared" si="1"/>
        <v>4756</v>
      </c>
      <c r="K8" s="13">
        <f t="shared" si="1"/>
        <v>10525</v>
      </c>
      <c r="L8" s="13">
        <f>SUM(B8:K8)</f>
        <v>86352</v>
      </c>
      <c r="M8"/>
    </row>
    <row r="9" spans="1:13" ht="17.25" customHeight="1">
      <c r="A9" s="14" t="s">
        <v>19</v>
      </c>
      <c r="B9" s="15">
        <v>4813</v>
      </c>
      <c r="C9" s="15">
        <v>5936</v>
      </c>
      <c r="D9" s="15">
        <v>16831</v>
      </c>
      <c r="E9" s="15">
        <v>13714</v>
      </c>
      <c r="F9" s="15">
        <v>13098</v>
      </c>
      <c r="G9" s="15">
        <v>7786</v>
      </c>
      <c r="H9" s="15">
        <v>3738</v>
      </c>
      <c r="I9" s="15">
        <v>5153</v>
      </c>
      <c r="J9" s="15">
        <v>4756</v>
      </c>
      <c r="K9" s="15">
        <v>10525</v>
      </c>
      <c r="L9" s="13">
        <f>SUM(B9:K9)</f>
        <v>86350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58856</v>
      </c>
      <c r="C11" s="15">
        <v>73315</v>
      </c>
      <c r="D11" s="15">
        <v>206956</v>
      </c>
      <c r="E11" s="15">
        <v>186256</v>
      </c>
      <c r="F11" s="15">
        <v>184929</v>
      </c>
      <c r="G11" s="15">
        <v>94581</v>
      </c>
      <c r="H11" s="15">
        <v>50611</v>
      </c>
      <c r="I11" s="15">
        <v>90675</v>
      </c>
      <c r="J11" s="15">
        <v>71786</v>
      </c>
      <c r="K11" s="15">
        <v>149833</v>
      </c>
      <c r="L11" s="13">
        <f>SUM(B11:K11)</f>
        <v>1167798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1.107916673631128</v>
      </c>
      <c r="C15" s="22">
        <v>1.332049871217987</v>
      </c>
      <c r="D15" s="22">
        <v>1.30557989834137</v>
      </c>
      <c r="E15" s="22">
        <v>1.165198410891916</v>
      </c>
      <c r="F15" s="22">
        <v>1.423843008959171</v>
      </c>
      <c r="G15" s="22">
        <v>1.370488003466978</v>
      </c>
      <c r="H15" s="22">
        <v>1.32625847356624</v>
      </c>
      <c r="I15" s="22">
        <v>1.251086489273355</v>
      </c>
      <c r="J15" s="22">
        <v>1.595632189755952</v>
      </c>
      <c r="K15" s="22">
        <v>1.168147239604183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411903.27</v>
      </c>
      <c r="C17" s="25">
        <f aca="true" t="shared" si="2" ref="C17:K17">C18+C19+C20+C21+C22+C23+C24</f>
        <v>329481.82</v>
      </c>
      <c r="D17" s="25">
        <f t="shared" si="2"/>
        <v>1093065.55</v>
      </c>
      <c r="E17" s="25">
        <f t="shared" si="2"/>
        <v>872802.5100000001</v>
      </c>
      <c r="F17" s="25">
        <f t="shared" si="2"/>
        <v>947293.84</v>
      </c>
      <c r="G17" s="25">
        <f t="shared" si="2"/>
        <v>520187.88</v>
      </c>
      <c r="H17" s="25">
        <f t="shared" si="2"/>
        <v>296602.41</v>
      </c>
      <c r="I17" s="25">
        <f t="shared" si="2"/>
        <v>399066.45999999996</v>
      </c>
      <c r="J17" s="25">
        <f t="shared" si="2"/>
        <v>443210.32</v>
      </c>
      <c r="K17" s="25">
        <f t="shared" si="2"/>
        <v>556134.32</v>
      </c>
      <c r="L17" s="25">
        <f>L18+L19+L20+L21+L22+L23+L24</f>
        <v>5869748.380000002</v>
      </c>
      <c r="M17"/>
    </row>
    <row r="18" spans="1:13" ht="17.25" customHeight="1">
      <c r="A18" s="26" t="s">
        <v>24</v>
      </c>
      <c r="B18" s="33">
        <f aca="true" t="shared" si="3" ref="B18:K18">ROUND(B13*B7,2)</f>
        <v>369807.54</v>
      </c>
      <c r="C18" s="33">
        <f t="shared" si="3"/>
        <v>242611.09</v>
      </c>
      <c r="D18" s="33">
        <f t="shared" si="3"/>
        <v>815882.64</v>
      </c>
      <c r="E18" s="33">
        <f t="shared" si="3"/>
        <v>737289.39</v>
      </c>
      <c r="F18" s="33">
        <f t="shared" si="3"/>
        <v>646320.52</v>
      </c>
      <c r="G18" s="33">
        <f t="shared" si="3"/>
        <v>367139.25</v>
      </c>
      <c r="H18" s="33">
        <f t="shared" si="3"/>
        <v>214765.51</v>
      </c>
      <c r="I18" s="33">
        <f t="shared" si="3"/>
        <v>314517.08</v>
      </c>
      <c r="J18" s="33">
        <f t="shared" si="3"/>
        <v>270491.77</v>
      </c>
      <c r="K18" s="33">
        <f t="shared" si="3"/>
        <v>462680.94</v>
      </c>
      <c r="L18" s="33">
        <f aca="true" t="shared" si="4" ref="L18:L24">SUM(B18:K18)</f>
        <v>4441505.73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39908.4</v>
      </c>
      <c r="C19" s="33">
        <f t="shared" si="5"/>
        <v>80558.98</v>
      </c>
      <c r="D19" s="33">
        <f t="shared" si="5"/>
        <v>249317.33</v>
      </c>
      <c r="E19" s="33">
        <f t="shared" si="5"/>
        <v>121799.04</v>
      </c>
      <c r="F19" s="33">
        <f t="shared" si="5"/>
        <v>273938.43</v>
      </c>
      <c r="G19" s="33">
        <f t="shared" si="5"/>
        <v>136020.69</v>
      </c>
      <c r="H19" s="33">
        <f t="shared" si="5"/>
        <v>70069.07</v>
      </c>
      <c r="I19" s="33">
        <f t="shared" si="5"/>
        <v>78970.99</v>
      </c>
      <c r="J19" s="33">
        <f t="shared" si="5"/>
        <v>161113.61</v>
      </c>
      <c r="K19" s="33">
        <f t="shared" si="5"/>
        <v>77798.52</v>
      </c>
      <c r="L19" s="33">
        <f t="shared" si="4"/>
        <v>1289495.06</v>
      </c>
      <c r="M19"/>
    </row>
    <row r="20" spans="1:13" ht="17.25" customHeight="1">
      <c r="A20" s="27" t="s">
        <v>26</v>
      </c>
      <c r="B20" s="33">
        <v>963.2</v>
      </c>
      <c r="C20" s="33">
        <v>4970.52</v>
      </c>
      <c r="D20" s="33">
        <v>25183.12</v>
      </c>
      <c r="E20" s="33">
        <v>16256.04</v>
      </c>
      <c r="F20" s="33">
        <v>25693.66</v>
      </c>
      <c r="G20" s="33">
        <v>17382.24</v>
      </c>
      <c r="H20" s="33">
        <v>10426.6</v>
      </c>
      <c r="I20" s="33">
        <v>4237.16</v>
      </c>
      <c r="J20" s="33">
        <v>8922.48</v>
      </c>
      <c r="K20" s="33">
        <v>12972.4</v>
      </c>
      <c r="L20" s="33">
        <f t="shared" si="4"/>
        <v>127007.42000000001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-126.45</v>
      </c>
      <c r="F23" s="33">
        <v>0</v>
      </c>
      <c r="G23" s="33">
        <v>-354.3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-597.85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-41172.600000000006</v>
      </c>
      <c r="C27" s="33">
        <f t="shared" si="6"/>
        <v>-26118.4</v>
      </c>
      <c r="D27" s="33">
        <f t="shared" si="6"/>
        <v>-74056.4</v>
      </c>
      <c r="E27" s="33">
        <f t="shared" si="6"/>
        <v>-64902.15</v>
      </c>
      <c r="F27" s="33">
        <f t="shared" si="6"/>
        <v>-57631.2</v>
      </c>
      <c r="G27" s="33">
        <f t="shared" si="6"/>
        <v>-34258.4</v>
      </c>
      <c r="H27" s="33">
        <f t="shared" si="6"/>
        <v>-24285.16</v>
      </c>
      <c r="I27" s="33">
        <f t="shared" si="6"/>
        <v>-47745.11</v>
      </c>
      <c r="J27" s="33">
        <f t="shared" si="6"/>
        <v>-20926.4</v>
      </c>
      <c r="K27" s="33">
        <f t="shared" si="6"/>
        <v>-46310</v>
      </c>
      <c r="L27" s="33">
        <f aca="true" t="shared" si="7" ref="L27:L33">SUM(B27:K27)</f>
        <v>-437405.82</v>
      </c>
      <c r="M27"/>
    </row>
    <row r="28" spans="1:13" ht="18.75" customHeight="1">
      <c r="A28" s="27" t="s">
        <v>30</v>
      </c>
      <c r="B28" s="33">
        <f>B29+B30+B31+B32</f>
        <v>-21177.2</v>
      </c>
      <c r="C28" s="33">
        <f aca="true" t="shared" si="8" ref="C28:K28">C29+C30+C31+C32</f>
        <v>-26118.4</v>
      </c>
      <c r="D28" s="33">
        <f t="shared" si="8"/>
        <v>-74056.4</v>
      </c>
      <c r="E28" s="33">
        <f t="shared" si="8"/>
        <v>-60341.6</v>
      </c>
      <c r="F28" s="33">
        <f t="shared" si="8"/>
        <v>-57631.2</v>
      </c>
      <c r="G28" s="33">
        <f t="shared" si="8"/>
        <v>-34258.4</v>
      </c>
      <c r="H28" s="33">
        <f t="shared" si="8"/>
        <v>-16447.2</v>
      </c>
      <c r="I28" s="33">
        <f t="shared" si="8"/>
        <v>-47745.11</v>
      </c>
      <c r="J28" s="33">
        <f t="shared" si="8"/>
        <v>-20926.4</v>
      </c>
      <c r="K28" s="33">
        <f t="shared" si="8"/>
        <v>-46310</v>
      </c>
      <c r="L28" s="33">
        <f t="shared" si="7"/>
        <v>-405011.91000000003</v>
      </c>
      <c r="M28"/>
    </row>
    <row r="29" spans="1:13" s="36" customFormat="1" ht="18.75" customHeight="1">
      <c r="A29" s="34" t="s">
        <v>58</v>
      </c>
      <c r="B29" s="33">
        <f>-ROUND((B9)*$E$3,2)</f>
        <v>-21177.2</v>
      </c>
      <c r="C29" s="33">
        <f aca="true" t="shared" si="9" ref="C29:K29">-ROUND((C9)*$E$3,2)</f>
        <v>-26118.4</v>
      </c>
      <c r="D29" s="33">
        <f t="shared" si="9"/>
        <v>-74056.4</v>
      </c>
      <c r="E29" s="33">
        <f t="shared" si="9"/>
        <v>-60341.6</v>
      </c>
      <c r="F29" s="33">
        <f t="shared" si="9"/>
        <v>-57631.2</v>
      </c>
      <c r="G29" s="33">
        <f t="shared" si="9"/>
        <v>-34258.4</v>
      </c>
      <c r="H29" s="33">
        <f t="shared" si="9"/>
        <v>-16447.2</v>
      </c>
      <c r="I29" s="33">
        <f t="shared" si="9"/>
        <v>-22673.2</v>
      </c>
      <c r="J29" s="33">
        <f t="shared" si="9"/>
        <v>-20926.4</v>
      </c>
      <c r="K29" s="33">
        <f t="shared" si="9"/>
        <v>-46310</v>
      </c>
      <c r="L29" s="33">
        <f t="shared" si="7"/>
        <v>-379940.00000000006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-236.53</v>
      </c>
      <c r="J31" s="17">
        <v>0</v>
      </c>
      <c r="K31" s="17">
        <v>0</v>
      </c>
      <c r="L31" s="33">
        <f t="shared" si="7"/>
        <v>-236.53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-24835.38</v>
      </c>
      <c r="J32" s="17">
        <v>0</v>
      </c>
      <c r="K32" s="17">
        <v>0</v>
      </c>
      <c r="L32" s="33">
        <f t="shared" si="7"/>
        <v>-24835.38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370730.67000000004</v>
      </c>
      <c r="C48" s="41">
        <f aca="true" t="shared" si="12" ref="C48:K48">IF(C17+C27+C40+C49&lt;0,0,C17+C27+C49)</f>
        <v>303363.42</v>
      </c>
      <c r="D48" s="41">
        <f t="shared" si="12"/>
        <v>1019009.15</v>
      </c>
      <c r="E48" s="41">
        <f t="shared" si="12"/>
        <v>807900.3600000001</v>
      </c>
      <c r="F48" s="41">
        <f t="shared" si="12"/>
        <v>889662.64</v>
      </c>
      <c r="G48" s="41">
        <f t="shared" si="12"/>
        <v>485929.48</v>
      </c>
      <c r="H48" s="41">
        <f t="shared" si="12"/>
        <v>272317.25</v>
      </c>
      <c r="I48" s="41">
        <f t="shared" si="12"/>
        <v>351321.35</v>
      </c>
      <c r="J48" s="41">
        <f t="shared" si="12"/>
        <v>422283.92</v>
      </c>
      <c r="K48" s="41">
        <f t="shared" si="12"/>
        <v>509824.31999999995</v>
      </c>
      <c r="L48" s="42">
        <f>SUM(B48:K48)</f>
        <v>5432342.5600000005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370730.66</v>
      </c>
      <c r="C54" s="41">
        <f aca="true" t="shared" si="14" ref="C54:J54">SUM(C55:C66)</f>
        <v>303363.41</v>
      </c>
      <c r="D54" s="41">
        <f t="shared" si="14"/>
        <v>1019009.16</v>
      </c>
      <c r="E54" s="41">
        <f t="shared" si="14"/>
        <v>807900.36</v>
      </c>
      <c r="F54" s="41">
        <f t="shared" si="14"/>
        <v>889662.65</v>
      </c>
      <c r="G54" s="41">
        <f t="shared" si="14"/>
        <v>485929.47</v>
      </c>
      <c r="H54" s="41">
        <f t="shared" si="14"/>
        <v>272317.24</v>
      </c>
      <c r="I54" s="41">
        <f>SUM(I55:I69)</f>
        <v>351321.35</v>
      </c>
      <c r="J54" s="41">
        <f t="shared" si="14"/>
        <v>422283.92</v>
      </c>
      <c r="K54" s="41">
        <f>SUM(K55:K68)</f>
        <v>509824.32000000007</v>
      </c>
      <c r="L54" s="46">
        <f>SUM(B54:K54)</f>
        <v>5432342.54</v>
      </c>
      <c r="M54" s="40"/>
    </row>
    <row r="55" spans="1:13" ht="18.75" customHeight="1">
      <c r="A55" s="47" t="s">
        <v>51</v>
      </c>
      <c r="B55" s="48">
        <v>370730.66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370730.66</v>
      </c>
      <c r="M55" s="40"/>
    </row>
    <row r="56" spans="1:12" ht="18.75" customHeight="1">
      <c r="A56" s="47" t="s">
        <v>61</v>
      </c>
      <c r="B56" s="17">
        <v>0</v>
      </c>
      <c r="C56" s="48">
        <v>264805.92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264805.92</v>
      </c>
    </row>
    <row r="57" spans="1:12" ht="18.75" customHeight="1">
      <c r="A57" s="47" t="s">
        <v>62</v>
      </c>
      <c r="B57" s="17">
        <v>0</v>
      </c>
      <c r="C57" s="48">
        <v>38557.49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38557.49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1019009.16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1019009.16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807900.36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807900.36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889662.65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889662.65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485929.47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485929.47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272317.24</v>
      </c>
      <c r="I62" s="17">
        <v>0</v>
      </c>
      <c r="J62" s="17">
        <v>0</v>
      </c>
      <c r="K62" s="17">
        <v>0</v>
      </c>
      <c r="L62" s="46">
        <f t="shared" si="15"/>
        <v>272317.24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422283.92</v>
      </c>
      <c r="K64" s="17">
        <v>0</v>
      </c>
      <c r="L64" s="46">
        <f t="shared" si="15"/>
        <v>422283.92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279230.78</v>
      </c>
      <c r="L65" s="46">
        <f t="shared" si="15"/>
        <v>279230.78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230593.54</v>
      </c>
      <c r="L66" s="46">
        <f t="shared" si="15"/>
        <v>230593.54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351321.35</v>
      </c>
      <c r="J69" s="53">
        <v>0</v>
      </c>
      <c r="K69" s="53">
        <v>0</v>
      </c>
      <c r="L69" s="51">
        <f>SUM(B69:K69)</f>
        <v>351321.35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2021-02-01T19:40:08Z</dcterms:modified>
  <cp:category/>
  <cp:version/>
  <cp:contentType/>
  <cp:contentStatus/>
</cp:coreProperties>
</file>