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<sst xmlns="http://schemas.openxmlformats.org/spreadsheetml/2006/main" count="79" uniqueCount="78">
  <si>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</si>
  <si>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</si>
  <si>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</si>
  <si>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</si>
  <si>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</si>
  <si>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</si>
  <si>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</si>
  <si>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</si>
  <si>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</si>
  <si>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</si>
  <si>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</si>
  <si>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</si>
  <si>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</si>
  <si>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</si>
  <si>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</si>
  <si>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</si>
  <si>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</si>
  <si>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</si>
  <si>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</si>
  <si>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</si>
  <si>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</si>
  <si>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</si>
  <si>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</si>
  <si>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</si>
  <si>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</si>
  <si>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</si>
  <si>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</si>
  <si>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</si>
  <si>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</si>
  <si>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</si>
  <si>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</si>
  <si>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</si>
  <si>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</si>
  <si>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</si>
  <si>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</si>
  <si>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</si>
  <si>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</si>
  <si>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</si>
  <si>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</si>
  <si>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</si>
  <si>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</si>
  <si>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</si>
  <si>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</si>
  <si>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</si>
  <si>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</si>
  <si>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</si>
  <si>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</si>
  <si>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</si>
  <si>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</si>
  <si>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</si>
  <si>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</si>
  <si>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</si>
  <si>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</si>
  <si>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</si>
  <si>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</si>
  <si>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</si>
  <si>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</si>
  <si>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</si>
  <si>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</si>
  <si>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</si>
  <si>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</si>
  <si>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</si>
  <si>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</si>
  <si>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</si>
  <si>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</si>
  <si>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</si>
  <si>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</si>
  <si>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</si>
  <si>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</si>
  <si>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</si>
  <si>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</si>
  <si>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</si>
  <si>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</si>
  <si>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</si>
  <si>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</si>
  <si>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</si>
  <si>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25/01/21 - VENCIMENTO 01/02/21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</si>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</sst>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20046</v>
      </c>
      <c r="C7" s="10">
        <f>C8+C11</f>
        <v>29291</v>
      </c>
      <c r="D7" s="10">
        <f aca="true" t="shared" si="0" ref="D7:K7">D8+D11</f>
        <v>76819</v>
      </c>
      <c r="E7" s="10">
        <f t="shared" si="0"/>
        <v>77788</v>
      </c>
      <c r="F7" s="10">
        <f t="shared" si="0"/>
        <v>80314</v>
      </c>
      <c r="G7" s="10">
        <f t="shared" si="0"/>
        <v>35476</v>
      </c>
      <c r="H7" s="10">
        <f t="shared" si="0"/>
        <v>17623</v>
      </c>
      <c r="I7" s="10">
        <f t="shared" si="0"/>
        <v>37138</v>
      </c>
      <c r="J7" s="10">
        <f t="shared" si="0"/>
        <v>22419</v>
      </c>
      <c r="K7" s="10">
        <f t="shared" si="0"/>
        <v>64326</v>
      </c>
      <c r="L7" s="10">
        <f>SUM(B7:K7)</f>
        <v>461240</v>
      </c>
      <c r="M7" s="11"/>
    </row>
    <row r="8" spans="1:13" ht="17.25" customHeight="1">
      <c r="A8" s="12" t="s">
        <v>18</v>
      </c>
      <c r="B8" s="13">
        <f>B9+B10</f>
        <v>1750</v>
      </c>
      <c r="C8" s="13">
        <f aca="true" t="shared" si="1" ref="C8:K8">C9+C10</f>
        <v>2556</v>
      </c>
      <c r="D8" s="13">
        <f t="shared" si="1"/>
        <v>6761</v>
      </c>
      <c r="E8" s="13">
        <f t="shared" si="1"/>
        <v>6115</v>
      </c>
      <c r="F8" s="13">
        <f t="shared" si="1"/>
        <v>6845</v>
      </c>
      <c r="G8" s="13">
        <f t="shared" si="1"/>
        <v>3181</v>
      </c>
      <c r="H8" s="13">
        <f t="shared" si="1"/>
        <v>1426</v>
      </c>
      <c r="I8" s="13">
        <f t="shared" si="1"/>
        <v>2174</v>
      </c>
      <c r="J8" s="13">
        <f t="shared" si="1"/>
        <v>1380</v>
      </c>
      <c r="K8" s="13">
        <f t="shared" si="1"/>
        <v>4327</v>
      </c>
      <c r="L8" s="13">
        <f>SUM(B8:K8)</f>
        <v>36515</v>
      </c>
      <c r="M8"/>
    </row>
    <row r="9" spans="1:13" ht="17.25" customHeight="1">
      <c r="A9" s="14" t="s">
        <v>19</v>
      </c>
      <c r="B9" s="15">
        <v>1750</v>
      </c>
      <c r="C9" s="15">
        <v>2556</v>
      </c>
      <c r="D9" s="15">
        <v>6761</v>
      </c>
      <c r="E9" s="15">
        <v>6115</v>
      </c>
      <c r="F9" s="15">
        <v>6845</v>
      </c>
      <c r="G9" s="15">
        <v>3181</v>
      </c>
      <c r="H9" s="15">
        <v>1426</v>
      </c>
      <c r="I9" s="15">
        <v>2174</v>
      </c>
      <c r="J9" s="15">
        <v>1380</v>
      </c>
      <c r="K9" s="15">
        <v>4327</v>
      </c>
      <c r="L9" s="13">
        <f>SUM(B9:K9)</f>
        <v>36515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18296</v>
      </c>
      <c r="C11" s="15">
        <v>26735</v>
      </c>
      <c r="D11" s="15">
        <v>70058</v>
      </c>
      <c r="E11" s="15">
        <v>71673</v>
      </c>
      <c r="F11" s="15">
        <v>73469</v>
      </c>
      <c r="G11" s="15">
        <v>32295</v>
      </c>
      <c r="H11" s="15">
        <v>16197</v>
      </c>
      <c r="I11" s="15">
        <v>34964</v>
      </c>
      <c r="J11" s="15">
        <v>21039</v>
      </c>
      <c r="K11" s="15">
        <v>59999</v>
      </c>
      <c r="L11" s="13">
        <f>SUM(B11:K11)</f>
        <v>424725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1.167260354865477</v>
      </c>
      <c r="C15" s="22">
        <v>1.324922378365369</v>
      </c>
      <c r="D15" s="22">
        <v>1.326812376971737</v>
      </c>
      <c r="E15" s="22">
        <v>1.185421203195711</v>
      </c>
      <c r="F15" s="22">
        <v>1.40460161421584</v>
      </c>
      <c r="G15" s="22">
        <v>1.3240235243697</v>
      </c>
      <c r="H15" s="22">
        <v>1.372386452989291</v>
      </c>
      <c r="I15" s="22">
        <v>1.194931381760032</v>
      </c>
      <c r="J15" s="22">
        <v>1.637516967607873</v>
      </c>
      <c r="K15" s="22">
        <v>1.134994881788989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137692.54</v>
      </c>
      <c r="C17" s="25">
        <f aca="true" t="shared" si="2" ref="C17:K17">C18+C19+C20+C21+C22+C23+C24</f>
        <v>122752.57999999999</v>
      </c>
      <c r="D17" s="25">
        <f t="shared" si="2"/>
        <v>388400.07000000007</v>
      </c>
      <c r="E17" s="25">
        <f t="shared" si="2"/>
        <v>347916.91000000003</v>
      </c>
      <c r="F17" s="25">
        <f t="shared" si="2"/>
        <v>382855.1699999999</v>
      </c>
      <c r="G17" s="25">
        <f t="shared" si="2"/>
        <v>177280.45</v>
      </c>
      <c r="H17" s="25">
        <f t="shared" si="2"/>
        <v>101842.7</v>
      </c>
      <c r="I17" s="25">
        <f t="shared" si="2"/>
        <v>151147.85</v>
      </c>
      <c r="J17" s="25">
        <f t="shared" si="2"/>
        <v>137346.97999999998</v>
      </c>
      <c r="K17" s="25">
        <f t="shared" si="2"/>
        <v>220793.06999999998</v>
      </c>
      <c r="L17" s="25">
        <f>L18+L19+L20+L21+L22+L23+L24</f>
        <v>2168028.32</v>
      </c>
      <c r="M17"/>
    </row>
    <row r="18" spans="1:13" ht="17.25" customHeight="1">
      <c r="A18" s="26" t="s">
        <v>24</v>
      </c>
      <c r="B18" s="33">
        <f aca="true" t="shared" si="3" ref="B18:K18">ROUND(B13*B7,2)</f>
        <v>116429.17</v>
      </c>
      <c r="C18" s="33">
        <f t="shared" si="3"/>
        <v>89668.54</v>
      </c>
      <c r="D18" s="33">
        <f t="shared" si="3"/>
        <v>280066.71</v>
      </c>
      <c r="E18" s="33">
        <f t="shared" si="3"/>
        <v>286804.36</v>
      </c>
      <c r="F18" s="33">
        <f t="shared" si="3"/>
        <v>262128.83</v>
      </c>
      <c r="G18" s="33">
        <f t="shared" si="3"/>
        <v>127234.67</v>
      </c>
      <c r="H18" s="33">
        <f t="shared" si="3"/>
        <v>69639.05</v>
      </c>
      <c r="I18" s="33">
        <f t="shared" si="3"/>
        <v>121890.63</v>
      </c>
      <c r="J18" s="33">
        <f t="shared" si="3"/>
        <v>79226.5</v>
      </c>
      <c r="K18" s="33">
        <f t="shared" si="3"/>
        <v>185599.81</v>
      </c>
      <c r="L18" s="33">
        <f aca="true" t="shared" si="4" ref="L18:L24">SUM(B18:K18)</f>
        <v>1618688.27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19473.98</v>
      </c>
      <c r="C19" s="33">
        <f t="shared" si="5"/>
        <v>29135.32</v>
      </c>
      <c r="D19" s="33">
        <f t="shared" si="5"/>
        <v>91529.27</v>
      </c>
      <c r="E19" s="33">
        <f t="shared" si="5"/>
        <v>53179.61</v>
      </c>
      <c r="F19" s="33">
        <f t="shared" si="5"/>
        <v>106057.75</v>
      </c>
      <c r="G19" s="33">
        <f t="shared" si="5"/>
        <v>41227.03</v>
      </c>
      <c r="H19" s="33">
        <f t="shared" si="5"/>
        <v>25932.64</v>
      </c>
      <c r="I19" s="33">
        <f t="shared" si="5"/>
        <v>23760.31</v>
      </c>
      <c r="J19" s="33">
        <f t="shared" si="5"/>
        <v>50508.24</v>
      </c>
      <c r="K19" s="33">
        <f t="shared" si="5"/>
        <v>25055.02</v>
      </c>
      <c r="L19" s="33">
        <f t="shared" si="4"/>
        <v>465859.17</v>
      </c>
      <c r="M19"/>
    </row>
    <row r="20" spans="1:13" ht="17.25" customHeight="1">
      <c r="A20" s="27" t="s">
        <v>26</v>
      </c>
      <c r="B20" s="33">
        <v>448.16</v>
      </c>
      <c r="C20" s="33">
        <v>2607.49</v>
      </c>
      <c r="D20" s="33">
        <v>14121.63</v>
      </c>
      <c r="E20" s="33">
        <v>10348.45</v>
      </c>
      <c r="F20" s="33">
        <v>13327.36</v>
      </c>
      <c r="G20" s="33">
        <v>8818.75</v>
      </c>
      <c r="H20" s="33">
        <v>4929.78</v>
      </c>
      <c r="I20" s="33">
        <v>4155.68</v>
      </c>
      <c r="J20" s="33">
        <v>4929.78</v>
      </c>
      <c r="K20" s="33">
        <v>7455.78</v>
      </c>
      <c r="L20" s="33">
        <f t="shared" si="4"/>
        <v>71142.86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-5097.97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-5097.97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-27695.4</v>
      </c>
      <c r="C27" s="33">
        <f t="shared" si="6"/>
        <v>-11246.4</v>
      </c>
      <c r="D27" s="33">
        <f t="shared" si="6"/>
        <v>-29748.4</v>
      </c>
      <c r="E27" s="33">
        <f t="shared" si="6"/>
        <v>-31466.55</v>
      </c>
      <c r="F27" s="33">
        <f t="shared" si="6"/>
        <v>-30118</v>
      </c>
      <c r="G27" s="33">
        <f t="shared" si="6"/>
        <v>-13996.4</v>
      </c>
      <c r="H27" s="33">
        <f t="shared" si="6"/>
        <v>-14112.36</v>
      </c>
      <c r="I27" s="33">
        <f t="shared" si="6"/>
        <v>-9565.6</v>
      </c>
      <c r="J27" s="33">
        <f t="shared" si="6"/>
        <v>-6072</v>
      </c>
      <c r="K27" s="33">
        <f t="shared" si="6"/>
        <v>-19038.8</v>
      </c>
      <c r="L27" s="33">
        <f aca="true" t="shared" si="7" ref="L27:L33">SUM(B27:K27)</f>
        <v>-193059.91</v>
      </c>
      <c r="M27"/>
    </row>
    <row r="28" spans="1:13" ht="18.75" customHeight="1">
      <c r="A28" s="27" t="s">
        <v>30</v>
      </c>
      <c r="B28" s="33">
        <f>B29+B30+B31+B32</f>
        <v>-7700</v>
      </c>
      <c r="C28" s="33">
        <f aca="true" t="shared" si="8" ref="C28:K28">C29+C30+C31+C32</f>
        <v>-11246.4</v>
      </c>
      <c r="D28" s="33">
        <f t="shared" si="8"/>
        <v>-29748.4</v>
      </c>
      <c r="E28" s="33">
        <f t="shared" si="8"/>
        <v>-26906</v>
      </c>
      <c r="F28" s="33">
        <f t="shared" si="8"/>
        <v>-30118</v>
      </c>
      <c r="G28" s="33">
        <f t="shared" si="8"/>
        <v>-13996.4</v>
      </c>
      <c r="H28" s="33">
        <f t="shared" si="8"/>
        <v>-6274.4</v>
      </c>
      <c r="I28" s="33">
        <f t="shared" si="8"/>
        <v>-9565.6</v>
      </c>
      <c r="J28" s="33">
        <f t="shared" si="8"/>
        <v>-6072</v>
      </c>
      <c r="K28" s="33">
        <f t="shared" si="8"/>
        <v>-19038.8</v>
      </c>
      <c r="L28" s="33">
        <f t="shared" si="7"/>
        <v>-160665.99999999997</v>
      </c>
      <c r="M28"/>
    </row>
    <row r="29" spans="1:13" s="36" customFormat="1" ht="18.75" customHeight="1">
      <c r="A29" s="34" t="s">
        <v>58</v>
      </c>
      <c r="B29" s="33">
        <f>-ROUND((B9)*$E$3,2)</f>
        <v>-7700</v>
      </c>
      <c r="C29" s="33">
        <f aca="true" t="shared" si="9" ref="C29:K29">-ROUND((C9)*$E$3,2)</f>
        <v>-11246.4</v>
      </c>
      <c r="D29" s="33">
        <f t="shared" si="9"/>
        <v>-29748.4</v>
      </c>
      <c r="E29" s="33">
        <f t="shared" si="9"/>
        <v>-26906</v>
      </c>
      <c r="F29" s="33">
        <f t="shared" si="9"/>
        <v>-30118</v>
      </c>
      <c r="G29" s="33">
        <f t="shared" si="9"/>
        <v>-13996.4</v>
      </c>
      <c r="H29" s="33">
        <f t="shared" si="9"/>
        <v>-6274.4</v>
      </c>
      <c r="I29" s="33">
        <f t="shared" si="9"/>
        <v>-9565.6</v>
      </c>
      <c r="J29" s="33">
        <f t="shared" si="9"/>
        <v>-6072</v>
      </c>
      <c r="K29" s="33">
        <f t="shared" si="9"/>
        <v>-19038.8</v>
      </c>
      <c r="L29" s="33">
        <f t="shared" si="7"/>
        <v>-160665.99999999997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109997.14000000001</v>
      </c>
      <c r="C48" s="41">
        <f aca="true" t="shared" si="12" ref="C48:K48">IF(C17+C27+C40+C49&lt;0,0,C17+C27+C49)</f>
        <v>111506.18</v>
      </c>
      <c r="D48" s="41">
        <f t="shared" si="12"/>
        <v>358651.67000000004</v>
      </c>
      <c r="E48" s="41">
        <f t="shared" si="12"/>
        <v>316450.36000000004</v>
      </c>
      <c r="F48" s="41">
        <f t="shared" si="12"/>
        <v>352737.1699999999</v>
      </c>
      <c r="G48" s="41">
        <f t="shared" si="12"/>
        <v>163284.05000000002</v>
      </c>
      <c r="H48" s="41">
        <f t="shared" si="12"/>
        <v>87730.34</v>
      </c>
      <c r="I48" s="41">
        <f t="shared" si="12"/>
        <v>141582.25</v>
      </c>
      <c r="J48" s="41">
        <f t="shared" si="12"/>
        <v>131274.97999999998</v>
      </c>
      <c r="K48" s="41">
        <f t="shared" si="12"/>
        <v>201754.27</v>
      </c>
      <c r="L48" s="42">
        <f>SUM(B48:K48)</f>
        <v>1974968.4100000001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109997.15</v>
      </c>
      <c r="C54" s="41">
        <f aca="true" t="shared" si="14" ref="C54:J54">SUM(C55:C66)</f>
        <v>111506.17</v>
      </c>
      <c r="D54" s="41">
        <f t="shared" si="14"/>
        <v>358651.67</v>
      </c>
      <c r="E54" s="41">
        <f t="shared" si="14"/>
        <v>316450.36</v>
      </c>
      <c r="F54" s="41">
        <f t="shared" si="14"/>
        <v>352737.17</v>
      </c>
      <c r="G54" s="41">
        <f t="shared" si="14"/>
        <v>163284.05</v>
      </c>
      <c r="H54" s="41">
        <f t="shared" si="14"/>
        <v>87730.33</v>
      </c>
      <c r="I54" s="41">
        <f>SUM(I55:I69)</f>
        <v>141582.25</v>
      </c>
      <c r="J54" s="41">
        <f t="shared" si="14"/>
        <v>131274.98</v>
      </c>
      <c r="K54" s="41">
        <f>SUM(K55:K68)</f>
        <v>201754.27000000002</v>
      </c>
      <c r="L54" s="46">
        <f>SUM(B54:K54)</f>
        <v>1974968.4000000001</v>
      </c>
      <c r="M54" s="40"/>
    </row>
    <row r="55" spans="1:13" ht="18.75" customHeight="1">
      <c r="A55" s="47" t="s">
        <v>51</v>
      </c>
      <c r="B55" s="48">
        <v>109997.15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109997.15</v>
      </c>
      <c r="M55" s="40"/>
    </row>
    <row r="56" spans="1:12" ht="18.75" customHeight="1">
      <c r="A56" s="47" t="s">
        <v>61</v>
      </c>
      <c r="B56" s="17">
        <v>0</v>
      </c>
      <c r="C56" s="48">
        <v>97378.34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97378.34</v>
      </c>
    </row>
    <row r="57" spans="1:12" ht="18.75" customHeight="1">
      <c r="A57" s="47" t="s">
        <v>62</v>
      </c>
      <c r="B57" s="17">
        <v>0</v>
      </c>
      <c r="C57" s="48">
        <v>14127.83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14127.83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358651.67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358651.67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316450.36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316450.36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352737.17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352737.17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163284.05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163284.05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87730.33</v>
      </c>
      <c r="I62" s="17">
        <v>0</v>
      </c>
      <c r="J62" s="17">
        <v>0</v>
      </c>
      <c r="K62" s="17">
        <v>0</v>
      </c>
      <c r="L62" s="46">
        <f t="shared" si="15"/>
        <v>87730.33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131274.98</v>
      </c>
      <c r="K64" s="17">
        <v>0</v>
      </c>
      <c r="L64" s="46">
        <f t="shared" si="15"/>
        <v>131274.98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94622.75</v>
      </c>
      <c r="L65" s="46">
        <f t="shared" si="15"/>
        <v>94622.75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107131.52</v>
      </c>
      <c r="L66" s="46">
        <f t="shared" si="15"/>
        <v>107131.52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141582.25</v>
      </c>
      <c r="J69" s="53">
        <v>0</v>
      </c>
      <c r="K69" s="53">
        <v>0</v>
      </c>
      <c r="L69" s="51">
        <f>SUM(B69:K69)</f>
        <v>141582.25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2021-02-01T00:12:23Z</dcterms:modified>
  <cp:category/>
  <cp:version/>
  <cp:contentType/>
  <cp:contentStatus/>
</cp:coreProperties>
</file>