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<sst xmlns="http://schemas.openxmlformats.org/spreadsheetml/2006/main" count="79" uniqueCount="78">
  <si>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</si>
  <si>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</si>
  <si>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</si>
  <si>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</si>
  <si>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</si>
  <si>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</si>
  <si>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</si>
  <si>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</si>
  <si>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</si>
  <si>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</si>
  <si>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</si>
  <si>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</si>
  <si>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</si>
  <si>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</si>
  <si>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</si>
  <si>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</si>
  <si>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</si>
  <si>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</si>
  <si>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</si>
  <si>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</si>
  <si>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</si>
  <si>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</si>
  <si>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</si>
  <si>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</si>
  <si>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</si>
  <si>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</si>
  <si>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</si>
  <si>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</si>
  <si>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</si>
  <si>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</si>
  <si>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</si>
  <si>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</si>
  <si>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</si>
  <si>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</si>
  <si>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</si>
  <si>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</si>
  <si>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</si>
  <si>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</si>
  <si>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</si>
  <si>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</si>
  <si>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</si>
  <si>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</si>
  <si>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</si>
  <si>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</si>
  <si>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</si>
  <si>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</si>
  <si>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</si>
  <si>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</si>
  <si>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</si>
  <si>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</si>
  <si>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</si>
  <si>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</si>
  <si>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</si>
  <si>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</si>
  <si>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</si>
  <si>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</si>
  <si>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</si>
  <si>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</si>
  <si>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</si>
  <si>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</si>
  <si>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</si>
  <si>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</si>
  <si>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</si>
  <si>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</si>
  <si>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</si>
  <si>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</si>
  <si>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</si>
  <si>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</si>
  <si>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</si>
  <si>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</si>
  <si>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</si>
  <si>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</si>
  <si>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</si>
  <si>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</si>
  <si>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</si>
  <si>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</si>
  <si>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23/01/21 - VENCIMENTO 01/02/21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</si>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</sst>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35439</v>
      </c>
      <c r="C7" s="10">
        <f>C8+C11</f>
        <v>45061</v>
      </c>
      <c r="D7" s="10">
        <f aca="true" t="shared" si="0" ref="D7:K7">D8+D11</f>
        <v>129628</v>
      </c>
      <c r="E7" s="10">
        <f t="shared" si="0"/>
        <v>122480</v>
      </c>
      <c r="F7" s="10">
        <f t="shared" si="0"/>
        <v>117787</v>
      </c>
      <c r="G7" s="10">
        <f t="shared" si="0"/>
        <v>51897</v>
      </c>
      <c r="H7" s="10">
        <f t="shared" si="0"/>
        <v>25041</v>
      </c>
      <c r="I7" s="10">
        <f t="shared" si="0"/>
        <v>53495</v>
      </c>
      <c r="J7" s="10">
        <f t="shared" si="0"/>
        <v>32516</v>
      </c>
      <c r="K7" s="10">
        <f t="shared" si="0"/>
        <v>95152</v>
      </c>
      <c r="L7" s="10">
        <f>SUM(B7:K7)</f>
        <v>708496</v>
      </c>
      <c r="M7" s="11"/>
    </row>
    <row r="8" spans="1:13" ht="17.25" customHeight="1">
      <c r="A8" s="12" t="s">
        <v>18</v>
      </c>
      <c r="B8" s="13">
        <f>B9+B10</f>
        <v>3393</v>
      </c>
      <c r="C8" s="13">
        <f aca="true" t="shared" si="1" ref="C8:K8">C9+C10</f>
        <v>4100</v>
      </c>
      <c r="D8" s="13">
        <f t="shared" si="1"/>
        <v>11425</v>
      </c>
      <c r="E8" s="13">
        <f t="shared" si="1"/>
        <v>10039</v>
      </c>
      <c r="F8" s="13">
        <f t="shared" si="1"/>
        <v>9044</v>
      </c>
      <c r="G8" s="13">
        <f t="shared" si="1"/>
        <v>4814</v>
      </c>
      <c r="H8" s="13">
        <f t="shared" si="1"/>
        <v>1868</v>
      </c>
      <c r="I8" s="13">
        <f t="shared" si="1"/>
        <v>3057</v>
      </c>
      <c r="J8" s="13">
        <f t="shared" si="1"/>
        <v>2099</v>
      </c>
      <c r="K8" s="13">
        <f t="shared" si="1"/>
        <v>6702</v>
      </c>
      <c r="L8" s="13">
        <f>SUM(B8:K8)</f>
        <v>56541</v>
      </c>
      <c r="M8"/>
    </row>
    <row r="9" spans="1:13" ht="17.25" customHeight="1">
      <c r="A9" s="14" t="s">
        <v>19</v>
      </c>
      <c r="B9" s="15">
        <v>3393</v>
      </c>
      <c r="C9" s="15">
        <v>4100</v>
      </c>
      <c r="D9" s="15">
        <v>11425</v>
      </c>
      <c r="E9" s="15">
        <v>10039</v>
      </c>
      <c r="F9" s="15">
        <v>9044</v>
      </c>
      <c r="G9" s="15">
        <v>4814</v>
      </c>
      <c r="H9" s="15">
        <v>1868</v>
      </c>
      <c r="I9" s="15">
        <v>3057</v>
      </c>
      <c r="J9" s="15">
        <v>2099</v>
      </c>
      <c r="K9" s="15">
        <v>6702</v>
      </c>
      <c r="L9" s="13">
        <f>SUM(B9:K9)</f>
        <v>56541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32046</v>
      </c>
      <c r="C11" s="15">
        <v>40961</v>
      </c>
      <c r="D11" s="15">
        <v>118203</v>
      </c>
      <c r="E11" s="15">
        <v>112441</v>
      </c>
      <c r="F11" s="15">
        <v>108743</v>
      </c>
      <c r="G11" s="15">
        <v>47083</v>
      </c>
      <c r="H11" s="15">
        <v>23173</v>
      </c>
      <c r="I11" s="15">
        <v>50438</v>
      </c>
      <c r="J11" s="15">
        <v>30417</v>
      </c>
      <c r="K11" s="15">
        <v>88450</v>
      </c>
      <c r="L11" s="13">
        <f>SUM(B11:K11)</f>
        <v>651955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1.115382173143207</v>
      </c>
      <c r="C15" s="22">
        <v>1.340695270208368</v>
      </c>
      <c r="D15" s="22">
        <v>1.329084342838376</v>
      </c>
      <c r="E15" s="22">
        <v>1.188085102330409</v>
      </c>
      <c r="F15" s="22">
        <v>1.424384710901988</v>
      </c>
      <c r="G15" s="22">
        <v>1.3240235243697</v>
      </c>
      <c r="H15" s="22">
        <v>1.372386452989291</v>
      </c>
      <c r="I15" s="22">
        <v>1.217910818396816</v>
      </c>
      <c r="J15" s="22">
        <v>1.623698226743126</v>
      </c>
      <c r="K15" s="22">
        <v>1.138778203081712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231341.65</v>
      </c>
      <c r="C17" s="25">
        <f aca="true" t="shared" si="2" ref="C17:K17">C18+C19+C20+C21+C22+C23+C24</f>
        <v>189787.56</v>
      </c>
      <c r="D17" s="25">
        <f t="shared" si="2"/>
        <v>651020.05</v>
      </c>
      <c r="E17" s="25">
        <f t="shared" si="2"/>
        <v>547712.24</v>
      </c>
      <c r="F17" s="25">
        <f t="shared" si="2"/>
        <v>567082.6900000001</v>
      </c>
      <c r="G17" s="25">
        <f t="shared" si="2"/>
        <v>256225.97</v>
      </c>
      <c r="H17" s="25">
        <f t="shared" si="2"/>
        <v>143171.45</v>
      </c>
      <c r="I17" s="25">
        <f t="shared" si="2"/>
        <v>218232.72</v>
      </c>
      <c r="J17" s="25">
        <f t="shared" si="2"/>
        <v>194229.37</v>
      </c>
      <c r="K17" s="25">
        <f t="shared" si="2"/>
        <v>323269.67000000004</v>
      </c>
      <c r="L17" s="25">
        <f>L18+L19+L20+L21+L22+L23+L24</f>
        <v>3322073.37</v>
      </c>
      <c r="M17"/>
    </row>
    <row r="18" spans="1:13" ht="17.25" customHeight="1">
      <c r="A18" s="26" t="s">
        <v>24</v>
      </c>
      <c r="B18" s="33">
        <f aca="true" t="shared" si="3" ref="B18:K18">ROUND(B13*B7,2)</f>
        <v>205833.26</v>
      </c>
      <c r="C18" s="33">
        <f t="shared" si="3"/>
        <v>137945.24</v>
      </c>
      <c r="D18" s="33">
        <f t="shared" si="3"/>
        <v>472597.76</v>
      </c>
      <c r="E18" s="33">
        <f t="shared" si="3"/>
        <v>451583.76</v>
      </c>
      <c r="F18" s="33">
        <f t="shared" si="3"/>
        <v>384433.21</v>
      </c>
      <c r="G18" s="33">
        <f t="shared" si="3"/>
        <v>186128.59</v>
      </c>
      <c r="H18" s="33">
        <f t="shared" si="3"/>
        <v>98952.02</v>
      </c>
      <c r="I18" s="33">
        <f t="shared" si="3"/>
        <v>175575.94</v>
      </c>
      <c r="J18" s="33">
        <f t="shared" si="3"/>
        <v>114908.29</v>
      </c>
      <c r="K18" s="33">
        <f t="shared" si="3"/>
        <v>274542.07</v>
      </c>
      <c r="L18" s="33">
        <f aca="true" t="shared" si="4" ref="L18:L24">SUM(B18:K18)</f>
        <v>2502500.14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23749.49</v>
      </c>
      <c r="C19" s="33">
        <f t="shared" si="5"/>
        <v>46997.29</v>
      </c>
      <c r="D19" s="33">
        <f t="shared" si="5"/>
        <v>155524.52</v>
      </c>
      <c r="E19" s="33">
        <f t="shared" si="5"/>
        <v>84936.18</v>
      </c>
      <c r="F19" s="33">
        <f t="shared" si="5"/>
        <v>163147.58</v>
      </c>
      <c r="G19" s="33">
        <f t="shared" si="5"/>
        <v>60310.04</v>
      </c>
      <c r="H19" s="33">
        <f t="shared" si="5"/>
        <v>36848.39</v>
      </c>
      <c r="I19" s="33">
        <f t="shared" si="5"/>
        <v>38259.9</v>
      </c>
      <c r="J19" s="33">
        <f t="shared" si="5"/>
        <v>71668.1</v>
      </c>
      <c r="K19" s="33">
        <f t="shared" si="5"/>
        <v>38100.46</v>
      </c>
      <c r="L19" s="33">
        <f t="shared" si="4"/>
        <v>719541.95</v>
      </c>
      <c r="M19"/>
    </row>
    <row r="20" spans="1:13" ht="17.25" customHeight="1">
      <c r="A20" s="27" t="s">
        <v>26</v>
      </c>
      <c r="B20" s="33">
        <v>651.87</v>
      </c>
      <c r="C20" s="33">
        <v>3503.8</v>
      </c>
      <c r="D20" s="33">
        <v>20215.31</v>
      </c>
      <c r="E20" s="33">
        <v>13607.81</v>
      </c>
      <c r="F20" s="33">
        <v>18160.67</v>
      </c>
      <c r="G20" s="33">
        <v>9905.44</v>
      </c>
      <c r="H20" s="33">
        <v>6029.81</v>
      </c>
      <c r="I20" s="33">
        <v>3055.65</v>
      </c>
      <c r="J20" s="33">
        <v>4970.52</v>
      </c>
      <c r="K20" s="33">
        <v>7944.68</v>
      </c>
      <c r="L20" s="33">
        <f t="shared" si="4"/>
        <v>88045.56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-5097.97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-5097.97</v>
      </c>
      <c r="M22"/>
    </row>
    <row r="23" spans="1:13" ht="17.25" customHeight="1">
      <c r="A23" s="27" t="s">
        <v>73</v>
      </c>
      <c r="B23" s="33">
        <v>-234.2</v>
      </c>
      <c r="C23" s="33">
        <v>0</v>
      </c>
      <c r="D23" s="33">
        <v>0</v>
      </c>
      <c r="E23" s="33">
        <v>0</v>
      </c>
      <c r="F23" s="33">
        <v>0</v>
      </c>
      <c r="G23" s="33">
        <v>-118.1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-352.29999999999995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-34924.600000000006</v>
      </c>
      <c r="C27" s="33">
        <f t="shared" si="6"/>
        <v>-18040</v>
      </c>
      <c r="D27" s="33">
        <f t="shared" si="6"/>
        <v>-50270</v>
      </c>
      <c r="E27" s="33">
        <f t="shared" si="6"/>
        <v>-48732.15</v>
      </c>
      <c r="F27" s="33">
        <f t="shared" si="6"/>
        <v>-39793.6</v>
      </c>
      <c r="G27" s="33">
        <f t="shared" si="6"/>
        <v>-21181.6</v>
      </c>
      <c r="H27" s="33">
        <f t="shared" si="6"/>
        <v>-16057.16</v>
      </c>
      <c r="I27" s="33">
        <f t="shared" si="6"/>
        <v>-13450.8</v>
      </c>
      <c r="J27" s="33">
        <f t="shared" si="6"/>
        <v>-9235.6</v>
      </c>
      <c r="K27" s="33">
        <f t="shared" si="6"/>
        <v>-29488.8</v>
      </c>
      <c r="L27" s="33">
        <f aca="true" t="shared" si="7" ref="L27:L33">SUM(B27:K27)</f>
        <v>-281174.31</v>
      </c>
      <c r="M27"/>
    </row>
    <row r="28" spans="1:13" ht="18.75" customHeight="1">
      <c r="A28" s="27" t="s">
        <v>30</v>
      </c>
      <c r="B28" s="33">
        <f>B29+B30+B31+B32</f>
        <v>-14929.2</v>
      </c>
      <c r="C28" s="33">
        <f aca="true" t="shared" si="8" ref="C28:K28">C29+C30+C31+C32</f>
        <v>-18040</v>
      </c>
      <c r="D28" s="33">
        <f t="shared" si="8"/>
        <v>-50270</v>
      </c>
      <c r="E28" s="33">
        <f t="shared" si="8"/>
        <v>-44171.6</v>
      </c>
      <c r="F28" s="33">
        <f t="shared" si="8"/>
        <v>-39793.6</v>
      </c>
      <c r="G28" s="33">
        <f t="shared" si="8"/>
        <v>-21181.6</v>
      </c>
      <c r="H28" s="33">
        <f t="shared" si="8"/>
        <v>-8219.2</v>
      </c>
      <c r="I28" s="33">
        <f t="shared" si="8"/>
        <v>-13450.8</v>
      </c>
      <c r="J28" s="33">
        <f t="shared" si="8"/>
        <v>-9235.6</v>
      </c>
      <c r="K28" s="33">
        <f t="shared" si="8"/>
        <v>-29488.8</v>
      </c>
      <c r="L28" s="33">
        <f t="shared" si="7"/>
        <v>-248780.4</v>
      </c>
      <c r="M28"/>
    </row>
    <row r="29" spans="1:13" s="36" customFormat="1" ht="18.75" customHeight="1">
      <c r="A29" s="34" t="s">
        <v>58</v>
      </c>
      <c r="B29" s="33">
        <f>-ROUND((B9)*$E$3,2)</f>
        <v>-14929.2</v>
      </c>
      <c r="C29" s="33">
        <f aca="true" t="shared" si="9" ref="C29:K29">-ROUND((C9)*$E$3,2)</f>
        <v>-18040</v>
      </c>
      <c r="D29" s="33">
        <f t="shared" si="9"/>
        <v>-50270</v>
      </c>
      <c r="E29" s="33">
        <f t="shared" si="9"/>
        <v>-44171.6</v>
      </c>
      <c r="F29" s="33">
        <f t="shared" si="9"/>
        <v>-39793.6</v>
      </c>
      <c r="G29" s="33">
        <f t="shared" si="9"/>
        <v>-21181.6</v>
      </c>
      <c r="H29" s="33">
        <f t="shared" si="9"/>
        <v>-8219.2</v>
      </c>
      <c r="I29" s="33">
        <f t="shared" si="9"/>
        <v>-13450.8</v>
      </c>
      <c r="J29" s="33">
        <f t="shared" si="9"/>
        <v>-9235.6</v>
      </c>
      <c r="K29" s="33">
        <f t="shared" si="9"/>
        <v>-29488.8</v>
      </c>
      <c r="L29" s="33">
        <f t="shared" si="7"/>
        <v>-248780.4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153011.59999999998</v>
      </c>
      <c r="C48" s="41">
        <f aca="true" t="shared" si="12" ref="C48:K48">IF(C17+C27+C40+C49&lt;0,0,C17+C27+C49)</f>
        <v>171747.56</v>
      </c>
      <c r="D48" s="41">
        <f t="shared" si="12"/>
        <v>600750.05</v>
      </c>
      <c r="E48" s="41">
        <f t="shared" si="12"/>
        <v>498980.08999999997</v>
      </c>
      <c r="F48" s="41">
        <f t="shared" si="12"/>
        <v>527289.0900000001</v>
      </c>
      <c r="G48" s="41">
        <f t="shared" si="12"/>
        <v>235044.37</v>
      </c>
      <c r="H48" s="41">
        <f t="shared" si="12"/>
        <v>127114.29000000001</v>
      </c>
      <c r="I48" s="41">
        <f t="shared" si="12"/>
        <v>204781.92</v>
      </c>
      <c r="J48" s="41">
        <f t="shared" si="12"/>
        <v>184993.77</v>
      </c>
      <c r="K48" s="41">
        <f t="shared" si="12"/>
        <v>293780.87000000005</v>
      </c>
      <c r="L48" s="42">
        <f>SUM(B48:K48)</f>
        <v>2997493.61</v>
      </c>
      <c r="M48" s="55"/>
    </row>
    <row r="49" spans="1:12" ht="18.75" customHeight="1">
      <c r="A49" s="27" t="s">
        <v>48</v>
      </c>
      <c r="B49" s="18">
        <v>-43405.45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42">
        <f>SUM(B49:K49)</f>
        <v>-43405.45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153011.59</v>
      </c>
      <c r="C54" s="41">
        <f aca="true" t="shared" si="14" ref="C54:J54">SUM(C55:C66)</f>
        <v>171747.56</v>
      </c>
      <c r="D54" s="41">
        <f t="shared" si="14"/>
        <v>600750.06</v>
      </c>
      <c r="E54" s="41">
        <f t="shared" si="14"/>
        <v>498980.09</v>
      </c>
      <c r="F54" s="41">
        <f t="shared" si="14"/>
        <v>527289.09</v>
      </c>
      <c r="G54" s="41">
        <f t="shared" si="14"/>
        <v>235044.37</v>
      </c>
      <c r="H54" s="41">
        <f t="shared" si="14"/>
        <v>127114.29</v>
      </c>
      <c r="I54" s="41">
        <f>SUM(I55:I69)</f>
        <v>204781.92</v>
      </c>
      <c r="J54" s="41">
        <f t="shared" si="14"/>
        <v>184993.77</v>
      </c>
      <c r="K54" s="41">
        <f>SUM(K55:K68)</f>
        <v>293780.86</v>
      </c>
      <c r="L54" s="46">
        <f>SUM(B54:K54)</f>
        <v>2997493.6</v>
      </c>
      <c r="M54" s="40"/>
    </row>
    <row r="55" spans="1:13" ht="18.75" customHeight="1">
      <c r="A55" s="47" t="s">
        <v>51</v>
      </c>
      <c r="B55" s="48">
        <v>153011.59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153011.59</v>
      </c>
      <c r="M55" s="40"/>
    </row>
    <row r="56" spans="1:12" ht="18.75" customHeight="1">
      <c r="A56" s="47" t="s">
        <v>61</v>
      </c>
      <c r="B56" s="17">
        <v>0</v>
      </c>
      <c r="C56" s="48">
        <v>149969.97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149969.97</v>
      </c>
    </row>
    <row r="57" spans="1:12" ht="18.75" customHeight="1">
      <c r="A57" s="47" t="s">
        <v>62</v>
      </c>
      <c r="B57" s="17">
        <v>0</v>
      </c>
      <c r="C57" s="48">
        <v>21777.59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21777.59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600750.06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600750.06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498980.09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498980.09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527289.09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527289.09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235044.37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235044.37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127114.29</v>
      </c>
      <c r="I62" s="17">
        <v>0</v>
      </c>
      <c r="J62" s="17">
        <v>0</v>
      </c>
      <c r="K62" s="17">
        <v>0</v>
      </c>
      <c r="L62" s="46">
        <f t="shared" si="15"/>
        <v>127114.29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184993.77</v>
      </c>
      <c r="K64" s="17">
        <v>0</v>
      </c>
      <c r="L64" s="46">
        <f t="shared" si="15"/>
        <v>184993.77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148829.38</v>
      </c>
      <c r="L65" s="46">
        <f t="shared" si="15"/>
        <v>148829.38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144951.48</v>
      </c>
      <c r="L66" s="46">
        <f t="shared" si="15"/>
        <v>144951.48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204781.92</v>
      </c>
      <c r="J69" s="53">
        <v>0</v>
      </c>
      <c r="K69" s="53">
        <v>0</v>
      </c>
      <c r="L69" s="51">
        <f>SUM(B69:K69)</f>
        <v>204781.92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2021-02-01T00:08:19Z</dcterms:modified>
  <cp:category/>
  <cp:version/>
  <cp:contentType/>
  <cp:contentStatus/>
</cp:coreProperties>
</file>