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<sst xmlns="http://schemas.openxmlformats.org/spreadsheetml/2006/main" count="81" uniqueCount="79">
  <si>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</si>
  <si>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</si>
  <si>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</si>
  <si>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</si>
  <si>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</si>
  <si>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</si>
  <si>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</si>
  <si>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</si>
  <si>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</si>
  <si>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</si>
  <si>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</si>
  <si>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</si>
  <si>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</si>
  <si>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</si>
  <si>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</si>
  <si>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</si>
  <si>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</si>
  <si>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</si>
  <si>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</si>
  <si>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</si>
  <si>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</si>
  <si>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</si>
  <si>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</si>
  <si>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</si>
  <si>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</si>
  <si>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</si>
  <si>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</si>
  <si>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</si>
  <si>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</si>
  <si>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</si>
  <si>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</si>
  <si>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</si>
  <si>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</si>
  <si>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</si>
  <si>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</si>
  <si>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</si>
  <si>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</si>
  <si>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</si>
  <si>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</si>
  <si>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</si>
  <si>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</si>
  <si>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</si>
  <si>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</si>
  <si>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</si>
  <si>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</si>
  <si>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</si>
  <si>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</si>
  <si>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</si>
  <si>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</si>
  <si>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</si>
  <si>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</si>
  <si>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</si>
  <si>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</si>
  <si>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</si>
  <si>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</si>
  <si>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</si>
  <si>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</si>
  <si>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</si>
  <si>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</si>
  <si>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</si>
  <si>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</si>
  <si>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</si>
  <si>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</si>
  <si>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</si>
  <si>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</si>
  <si>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</si>
  <si>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</si>
  <si>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</si>
  <si>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</si>
  <si>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</si>
  <si>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</si>
  <si>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</si>
  <si>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</si>
  <si>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</si>
  <si>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</si>
  <si>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21/01/21 - VENCIMENTO 29/01/21</t>
  </si>
  <si>
    <t>¹ Rede da madrugada e aposentados de dez/20.</t>
  </si>
  <si>
    <t>7.15. Consórcio KBPX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</si>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</sst>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62966</v>
      </c>
      <c r="C7" s="10">
        <f>C8+C11</f>
        <v>76736</v>
      </c>
      <c r="D7" s="10">
        <f aca="true" t="shared" si="0" ref="D7:K7">D8+D11</f>
        <v>219596</v>
      </c>
      <c r="E7" s="10">
        <f t="shared" si="0"/>
        <v>194987</v>
      </c>
      <c r="F7" s="10">
        <f t="shared" si="0"/>
        <v>197084</v>
      </c>
      <c r="G7" s="10">
        <f t="shared" si="0"/>
        <v>102000</v>
      </c>
      <c r="H7" s="10">
        <f t="shared" si="0"/>
        <v>53654</v>
      </c>
      <c r="I7" s="10">
        <f t="shared" si="0"/>
        <v>93820</v>
      </c>
      <c r="J7" s="10">
        <f t="shared" si="0"/>
        <v>75363</v>
      </c>
      <c r="K7" s="10">
        <f t="shared" si="0"/>
        <v>157919</v>
      </c>
      <c r="L7" s="10">
        <f>SUM(B7:K7)</f>
        <v>1234125</v>
      </c>
      <c r="M7" s="11"/>
    </row>
    <row r="8" spans="1:13" ht="17.25" customHeight="1">
      <c r="A8" s="12" t="s">
        <v>18</v>
      </c>
      <c r="B8" s="13">
        <f>B9+B10</f>
        <v>4386</v>
      </c>
      <c r="C8" s="13">
        <f aca="true" t="shared" si="1" ref="C8:K8">C9+C10</f>
        <v>5308</v>
      </c>
      <c r="D8" s="13">
        <f t="shared" si="1"/>
        <v>15309</v>
      </c>
      <c r="E8" s="13">
        <f t="shared" si="1"/>
        <v>12670</v>
      </c>
      <c r="F8" s="13">
        <f t="shared" si="1"/>
        <v>11709</v>
      </c>
      <c r="G8" s="13">
        <f t="shared" si="1"/>
        <v>7589</v>
      </c>
      <c r="H8" s="13">
        <f t="shared" si="1"/>
        <v>3556</v>
      </c>
      <c r="I8" s="13">
        <f t="shared" si="1"/>
        <v>4396</v>
      </c>
      <c r="J8" s="13">
        <f t="shared" si="1"/>
        <v>4227</v>
      </c>
      <c r="K8" s="13">
        <f t="shared" si="1"/>
        <v>9647</v>
      </c>
      <c r="L8" s="13">
        <f>SUM(B8:K8)</f>
        <v>78797</v>
      </c>
      <c r="M8"/>
    </row>
    <row r="9" spans="1:13" ht="17.25" customHeight="1">
      <c r="A9" s="14" t="s">
        <v>19</v>
      </c>
      <c r="B9" s="15">
        <v>4385</v>
      </c>
      <c r="C9" s="15">
        <v>5308</v>
      </c>
      <c r="D9" s="15">
        <v>15309</v>
      </c>
      <c r="E9" s="15">
        <v>12670</v>
      </c>
      <c r="F9" s="15">
        <v>11709</v>
      </c>
      <c r="G9" s="15">
        <v>7589</v>
      </c>
      <c r="H9" s="15">
        <v>3554</v>
      </c>
      <c r="I9" s="15">
        <v>4396</v>
      </c>
      <c r="J9" s="15">
        <v>4227</v>
      </c>
      <c r="K9" s="15">
        <v>9647</v>
      </c>
      <c r="L9" s="13">
        <f>SUM(B9:K9)</f>
        <v>78794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58580</v>
      </c>
      <c r="C11" s="15">
        <v>71428</v>
      </c>
      <c r="D11" s="15">
        <v>204287</v>
      </c>
      <c r="E11" s="15">
        <v>182317</v>
      </c>
      <c r="F11" s="15">
        <v>185375</v>
      </c>
      <c r="G11" s="15">
        <v>94411</v>
      </c>
      <c r="H11" s="15">
        <v>50098</v>
      </c>
      <c r="I11" s="15">
        <v>89424</v>
      </c>
      <c r="J11" s="15">
        <v>71136</v>
      </c>
      <c r="K11" s="15">
        <v>148272</v>
      </c>
      <c r="L11" s="13">
        <f>SUM(B11:K11)</f>
        <v>1155328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1.125598670735592</v>
      </c>
      <c r="C15" s="22">
        <v>1.369525436190215</v>
      </c>
      <c r="D15" s="22">
        <v>1.323086018261276</v>
      </c>
      <c r="E15" s="22">
        <v>1.185136432046533</v>
      </c>
      <c r="F15" s="22">
        <v>1.423616372324196</v>
      </c>
      <c r="G15" s="22">
        <v>1.39212421506279</v>
      </c>
      <c r="H15" s="22">
        <v>1.340877695233511</v>
      </c>
      <c r="I15" s="22">
        <v>1.272776841897623</v>
      </c>
      <c r="J15" s="22">
        <v>1.607308697787671</v>
      </c>
      <c r="K15" s="22">
        <v>1.178204116341936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414238.76999999996</v>
      </c>
      <c r="C17" s="25">
        <f aca="true" t="shared" si="2" ref="C17:K17">C18+C19+C20+C21+C22+C23+C24</f>
        <v>328151.82999999996</v>
      </c>
      <c r="D17" s="25">
        <f t="shared" si="2"/>
        <v>1087132.73</v>
      </c>
      <c r="E17" s="25">
        <f t="shared" si="2"/>
        <v>866059.0399999999</v>
      </c>
      <c r="F17" s="25">
        <f t="shared" si="2"/>
        <v>942676.1099999999</v>
      </c>
      <c r="G17" s="25">
        <f t="shared" si="2"/>
        <v>526467.68</v>
      </c>
      <c r="H17" s="25">
        <f t="shared" si="2"/>
        <v>296001.33999999997</v>
      </c>
      <c r="I17" s="25">
        <f t="shared" si="2"/>
        <v>397378.04</v>
      </c>
      <c r="J17" s="25">
        <f t="shared" si="2"/>
        <v>439442.48000000004</v>
      </c>
      <c r="K17" s="25">
        <f t="shared" si="2"/>
        <v>552373.89</v>
      </c>
      <c r="L17" s="25">
        <f>L18+L19+L20+L21+L22+L23+L24</f>
        <v>5849921.91</v>
      </c>
      <c r="M17"/>
    </row>
    <row r="18" spans="1:13" ht="17.25" customHeight="1">
      <c r="A18" s="26" t="s">
        <v>24</v>
      </c>
      <c r="B18" s="33">
        <f aca="true" t="shared" si="3" ref="B18:K18">ROUND(B13*B7,2)</f>
        <v>365712.82</v>
      </c>
      <c r="C18" s="33">
        <f t="shared" si="3"/>
        <v>234911.92</v>
      </c>
      <c r="D18" s="33">
        <f t="shared" si="3"/>
        <v>800603.1</v>
      </c>
      <c r="E18" s="33">
        <f t="shared" si="3"/>
        <v>718917.07</v>
      </c>
      <c r="F18" s="33">
        <f t="shared" si="3"/>
        <v>643242.76</v>
      </c>
      <c r="G18" s="33">
        <f t="shared" si="3"/>
        <v>365823</v>
      </c>
      <c r="H18" s="33">
        <f t="shared" si="3"/>
        <v>212019.15</v>
      </c>
      <c r="I18" s="33">
        <f t="shared" si="3"/>
        <v>307926.62</v>
      </c>
      <c r="J18" s="33">
        <f t="shared" si="3"/>
        <v>266325.31</v>
      </c>
      <c r="K18" s="33">
        <f t="shared" si="3"/>
        <v>455643.69</v>
      </c>
      <c r="L18" s="33">
        <f aca="true" t="shared" si="4" ref="L18:L24">SUM(B18:K18)</f>
        <v>4371125.44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45933.04</v>
      </c>
      <c r="C19" s="33">
        <f t="shared" si="5"/>
        <v>86805.93</v>
      </c>
      <c r="D19" s="33">
        <f t="shared" si="5"/>
        <v>258663.67</v>
      </c>
      <c r="E19" s="33">
        <f t="shared" si="5"/>
        <v>133097.74</v>
      </c>
      <c r="F19" s="33">
        <f t="shared" si="5"/>
        <v>272488.16</v>
      </c>
      <c r="G19" s="33">
        <f t="shared" si="5"/>
        <v>143448.06</v>
      </c>
      <c r="H19" s="33">
        <f t="shared" si="5"/>
        <v>72272.6</v>
      </c>
      <c r="I19" s="33">
        <f t="shared" si="5"/>
        <v>83995.25</v>
      </c>
      <c r="J19" s="33">
        <f t="shared" si="5"/>
        <v>161741.68</v>
      </c>
      <c r="K19" s="33">
        <f t="shared" si="5"/>
        <v>81197.58</v>
      </c>
      <c r="L19" s="33">
        <f t="shared" si="4"/>
        <v>1339643.7100000002</v>
      </c>
      <c r="M19"/>
    </row>
    <row r="20" spans="1:13" ht="17.25" customHeight="1">
      <c r="A20" s="27" t="s">
        <v>26</v>
      </c>
      <c r="B20" s="33">
        <v>1251.68</v>
      </c>
      <c r="C20" s="33">
        <v>5092.75</v>
      </c>
      <c r="D20" s="33">
        <v>25183.5</v>
      </c>
      <c r="E20" s="33">
        <v>16459.74</v>
      </c>
      <c r="F20" s="33">
        <v>25603.96</v>
      </c>
      <c r="G20" s="33">
        <v>17196.62</v>
      </c>
      <c r="H20" s="33">
        <v>10368.36</v>
      </c>
      <c r="I20" s="33">
        <v>4114.94</v>
      </c>
      <c r="J20" s="33">
        <v>8800.26</v>
      </c>
      <c r="K20" s="33">
        <v>12850.16</v>
      </c>
      <c r="L20" s="33">
        <f t="shared" si="4"/>
        <v>126921.97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-107.23</v>
      </c>
      <c r="K23" s="33">
        <v>0</v>
      </c>
      <c r="L23" s="33">
        <f t="shared" si="4"/>
        <v>-107.23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134719.98</v>
      </c>
      <c r="C27" s="33">
        <f t="shared" si="6"/>
        <v>124586.2</v>
      </c>
      <c r="D27" s="33">
        <f t="shared" si="6"/>
        <v>227165.24000000002</v>
      </c>
      <c r="E27" s="33">
        <f t="shared" si="6"/>
        <v>509776.44</v>
      </c>
      <c r="F27" s="33">
        <f t="shared" si="6"/>
        <v>29185.260000000002</v>
      </c>
      <c r="G27" s="33">
        <f t="shared" si="6"/>
        <v>177468.31</v>
      </c>
      <c r="H27" s="33">
        <f t="shared" si="6"/>
        <v>55838.05</v>
      </c>
      <c r="I27" s="33">
        <f t="shared" si="6"/>
        <v>95495.48</v>
      </c>
      <c r="J27" s="33">
        <f t="shared" si="6"/>
        <v>258661.41000000003</v>
      </c>
      <c r="K27" s="33">
        <f t="shared" si="6"/>
        <v>257633.27000000002</v>
      </c>
      <c r="L27" s="33">
        <f aca="true" t="shared" si="7" ref="L27:L33">SUM(B27:K27)</f>
        <v>1870529.6400000001</v>
      </c>
      <c r="M27"/>
    </row>
    <row r="28" spans="1:13" ht="18.75" customHeight="1">
      <c r="A28" s="27" t="s">
        <v>30</v>
      </c>
      <c r="B28" s="33">
        <f>B29+B30+B31+B32</f>
        <v>-19294</v>
      </c>
      <c r="C28" s="33">
        <f aca="true" t="shared" si="8" ref="C28:K28">C29+C30+C31+C32</f>
        <v>-23355.2</v>
      </c>
      <c r="D28" s="33">
        <f t="shared" si="8"/>
        <v>-67359.6</v>
      </c>
      <c r="E28" s="33">
        <f t="shared" si="8"/>
        <v>-55748</v>
      </c>
      <c r="F28" s="33">
        <f t="shared" si="8"/>
        <v>-51519.6</v>
      </c>
      <c r="G28" s="33">
        <f t="shared" si="8"/>
        <v>-33391.6</v>
      </c>
      <c r="H28" s="33">
        <f t="shared" si="8"/>
        <v>-15637.6</v>
      </c>
      <c r="I28" s="33">
        <f t="shared" si="8"/>
        <v>-28126.030000000002</v>
      </c>
      <c r="J28" s="33">
        <f t="shared" si="8"/>
        <v>-18598.8</v>
      </c>
      <c r="K28" s="33">
        <f t="shared" si="8"/>
        <v>-42446.8</v>
      </c>
      <c r="L28" s="33">
        <f t="shared" si="7"/>
        <v>-355477.23</v>
      </c>
      <c r="M28"/>
    </row>
    <row r="29" spans="1:13" s="36" customFormat="1" ht="18.75" customHeight="1">
      <c r="A29" s="34" t="s">
        <v>57</v>
      </c>
      <c r="B29" s="33">
        <f>-ROUND((B9)*$E$3,2)</f>
        <v>-19294</v>
      </c>
      <c r="C29" s="33">
        <f aca="true" t="shared" si="9" ref="C29:K29">-ROUND((C9)*$E$3,2)</f>
        <v>-23355.2</v>
      </c>
      <c r="D29" s="33">
        <f t="shared" si="9"/>
        <v>-67359.6</v>
      </c>
      <c r="E29" s="33">
        <f t="shared" si="9"/>
        <v>-55748</v>
      </c>
      <c r="F29" s="33">
        <f t="shared" si="9"/>
        <v>-51519.6</v>
      </c>
      <c r="G29" s="33">
        <f t="shared" si="9"/>
        <v>-33391.6</v>
      </c>
      <c r="H29" s="33">
        <f t="shared" si="9"/>
        <v>-15637.6</v>
      </c>
      <c r="I29" s="33">
        <f t="shared" si="9"/>
        <v>-19342.4</v>
      </c>
      <c r="J29" s="33">
        <f t="shared" si="9"/>
        <v>-18598.8</v>
      </c>
      <c r="K29" s="33">
        <f t="shared" si="9"/>
        <v>-42446.8</v>
      </c>
      <c r="L29" s="33">
        <f t="shared" si="7"/>
        <v>-346693.6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-84.47</v>
      </c>
      <c r="J31" s="17">
        <v>0</v>
      </c>
      <c r="K31" s="17">
        <v>0</v>
      </c>
      <c r="L31" s="33">
        <f t="shared" si="7"/>
        <v>-84.47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-8699.16</v>
      </c>
      <c r="J32" s="17">
        <v>0</v>
      </c>
      <c r="K32" s="17">
        <v>0</v>
      </c>
      <c r="L32" s="33">
        <f t="shared" si="7"/>
        <v>-8699.16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174009.38</v>
      </c>
      <c r="C46" s="33">
        <v>147941.4</v>
      </c>
      <c r="D46" s="33">
        <v>294524.84</v>
      </c>
      <c r="E46" s="33">
        <v>570084.99</v>
      </c>
      <c r="F46" s="33">
        <v>80704.86</v>
      </c>
      <c r="G46" s="33">
        <v>210859.91</v>
      </c>
      <c r="H46" s="33">
        <v>79313.61</v>
      </c>
      <c r="I46" s="33">
        <v>123621.51</v>
      </c>
      <c r="J46" s="33">
        <v>277260.21</v>
      </c>
      <c r="K46" s="33">
        <v>300080.07</v>
      </c>
      <c r="L46" s="33">
        <f t="shared" si="11"/>
        <v>2258400.7800000003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548958.75</v>
      </c>
      <c r="C48" s="41">
        <f aca="true" t="shared" si="12" ref="C48:K48">IF(C17+C27+C40+C49&lt;0,0,C17+C27+C49)</f>
        <v>452738.02999999997</v>
      </c>
      <c r="D48" s="41">
        <f t="shared" si="12"/>
        <v>1314297.97</v>
      </c>
      <c r="E48" s="41">
        <f t="shared" si="12"/>
        <v>1375835.48</v>
      </c>
      <c r="F48" s="41">
        <f t="shared" si="12"/>
        <v>971861.3699999999</v>
      </c>
      <c r="G48" s="41">
        <f t="shared" si="12"/>
        <v>703935.99</v>
      </c>
      <c r="H48" s="41">
        <f t="shared" si="12"/>
        <v>351839.38999999996</v>
      </c>
      <c r="I48" s="41">
        <f t="shared" si="12"/>
        <v>492873.51999999996</v>
      </c>
      <c r="J48" s="41">
        <f t="shared" si="12"/>
        <v>698103.8900000001</v>
      </c>
      <c r="K48" s="41">
        <f t="shared" si="12"/>
        <v>810007.16</v>
      </c>
      <c r="L48" s="42">
        <f>SUM(B48:K48)</f>
        <v>7720451.549999999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548958.76</v>
      </c>
      <c r="C54" s="41">
        <f aca="true" t="shared" si="14" ref="C54:J54">SUM(C55:C66)</f>
        <v>452738.02</v>
      </c>
      <c r="D54" s="41">
        <f t="shared" si="14"/>
        <v>1314297.96</v>
      </c>
      <c r="E54" s="41">
        <f t="shared" si="14"/>
        <v>1375835.48</v>
      </c>
      <c r="F54" s="41">
        <f t="shared" si="14"/>
        <v>971861.37</v>
      </c>
      <c r="G54" s="41">
        <f t="shared" si="14"/>
        <v>703935.99</v>
      </c>
      <c r="H54" s="41">
        <f t="shared" si="14"/>
        <v>351839.39</v>
      </c>
      <c r="I54" s="41">
        <f>SUM(I55:I69)</f>
        <v>492873.51999999996</v>
      </c>
      <c r="J54" s="41">
        <f t="shared" si="14"/>
        <v>698103.8900000001</v>
      </c>
      <c r="K54" s="41">
        <f>SUM(K55:K68)</f>
        <v>810007.1599999999</v>
      </c>
      <c r="L54" s="46">
        <f>SUM(B54:K54)</f>
        <v>7720451.539999999</v>
      </c>
      <c r="M54" s="40"/>
    </row>
    <row r="55" spans="1:13" ht="18.75" customHeight="1">
      <c r="A55" s="47" t="s">
        <v>50</v>
      </c>
      <c r="B55" s="48">
        <v>548958.76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548958.76</v>
      </c>
      <c r="M55" s="40"/>
    </row>
    <row r="56" spans="1:12" ht="18.75" customHeight="1">
      <c r="A56" s="47" t="s">
        <v>60</v>
      </c>
      <c r="B56" s="17">
        <v>0</v>
      </c>
      <c r="C56" s="48">
        <v>396530.06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396530.06</v>
      </c>
    </row>
    <row r="57" spans="1:12" ht="18.75" customHeight="1">
      <c r="A57" s="47" t="s">
        <v>61</v>
      </c>
      <c r="B57" s="17">
        <v>0</v>
      </c>
      <c r="C57" s="48">
        <v>56207.96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56207.96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1314297.96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1314297.96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1375835.48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1375835.48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971861.37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971861.37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703935.99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703935.99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351839.39</v>
      </c>
      <c r="I62" s="17">
        <v>0</v>
      </c>
      <c r="J62" s="17">
        <v>0</v>
      </c>
      <c r="K62" s="17">
        <v>0</v>
      </c>
      <c r="L62" s="46">
        <f t="shared" si="15"/>
        <v>351839.39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698103.8900000001</v>
      </c>
      <c r="K64" s="17">
        <v>0</v>
      </c>
      <c r="L64" s="46">
        <f t="shared" si="15"/>
        <v>698103.8900000001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404955.99</v>
      </c>
      <c r="L65" s="46">
        <f t="shared" si="15"/>
        <v>404955.99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405051.17</v>
      </c>
      <c r="L66" s="46">
        <f t="shared" si="15"/>
        <v>405051.17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492873.51999999996</v>
      </c>
      <c r="J69" s="52">
        <v>0</v>
      </c>
      <c r="K69" s="52">
        <v>0</v>
      </c>
      <c r="L69" s="51">
        <f>SUM(B69:K69)</f>
        <v>492873.51999999996</v>
      </c>
    </row>
    <row r="70" spans="1:12" ht="18" customHeight="1">
      <c r="A70" s="61" t="s">
        <v>76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  <row r="77" ht="14.25">
      <c r="A77" s="61" t="s">
        <v>76</v>
      </c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2021-01-28T19:04:41Z</dcterms:modified>
  <cp:category/>
  <cp:version/>
  <cp:contentType/>
  <cp:contentStatus/>
</cp:coreProperties>
</file>