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<sst xmlns="http://schemas.openxmlformats.org/spreadsheetml/2006/main" count="79" uniqueCount="78">
  <si>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</si>
  <si>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</si>
  <si>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</si>
  <si>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</si>
  <si>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</si>
  <si>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</si>
  <si>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</si>
  <si>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</si>
  <si>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</si>
  <si>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</si>
  <si>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</si>
  <si>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</si>
  <si>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</si>
  <si>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</si>
  <si>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</si>
  <si>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</si>
  <si>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</si>
  <si>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</si>
  <si>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</si>
  <si>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</si>
  <si>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</si>
  <si>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</si>
  <si>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</si>
  <si>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</si>
  <si>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</si>
  <si>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</si>
  <si>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</si>
  <si>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</si>
  <si>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</si>
  <si>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</si>
  <si>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</si>
  <si>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</si>
  <si>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</si>
  <si>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</si>
  <si>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</si>
  <si>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</si>
  <si>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</si>
  <si>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</si>
  <si>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</si>
  <si>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</si>
  <si>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</si>
  <si>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</si>
  <si>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</si>
  <si>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</si>
  <si>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</si>
  <si>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</si>
  <si>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</si>
  <si>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</si>
  <si>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</si>
  <si>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</si>
  <si>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</si>
  <si>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</si>
  <si>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</si>
  <si>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</si>
  <si>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</si>
  <si>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</si>
  <si>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</si>
  <si>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</si>
  <si>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</si>
  <si>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</si>
  <si>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</si>
  <si>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</si>
  <si>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</si>
  <si>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</si>
  <si>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</si>
  <si>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</si>
  <si>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</si>
  <si>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</si>
  <si>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</si>
  <si>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</si>
  <si>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</si>
  <si>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</si>
  <si>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</si>
  <si>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</si>
  <si>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</si>
  <si>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</si>
  <si>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20/01/21 - VENCIMENTO 28/01/21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</si>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</sst>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63778</v>
      </c>
      <c r="C7" s="10">
        <f>C8+C11</f>
        <v>79461</v>
      </c>
      <c r="D7" s="10">
        <f aca="true" t="shared" si="0" ref="D7:K7">D8+D11</f>
        <v>223802</v>
      </c>
      <c r="E7" s="10">
        <f t="shared" si="0"/>
        <v>200117</v>
      </c>
      <c r="F7" s="10">
        <f t="shared" si="0"/>
        <v>199281</v>
      </c>
      <c r="G7" s="10">
        <f t="shared" si="0"/>
        <v>104211</v>
      </c>
      <c r="H7" s="10">
        <f t="shared" si="0"/>
        <v>54497</v>
      </c>
      <c r="I7" s="10">
        <f t="shared" si="0"/>
        <v>96191</v>
      </c>
      <c r="J7" s="10">
        <f t="shared" si="0"/>
        <v>76651</v>
      </c>
      <c r="K7" s="10">
        <f t="shared" si="0"/>
        <v>160075</v>
      </c>
      <c r="L7" s="10">
        <f>SUM(B7:K7)</f>
        <v>1258064</v>
      </c>
      <c r="M7" s="11"/>
    </row>
    <row r="8" spans="1:13" ht="17.25" customHeight="1">
      <c r="A8" s="12" t="s">
        <v>18</v>
      </c>
      <c r="B8" s="13">
        <f>B9+B10</f>
        <v>4280</v>
      </c>
      <c r="C8" s="13">
        <f aca="true" t="shared" si="1" ref="C8:K8">C9+C10</f>
        <v>5570</v>
      </c>
      <c r="D8" s="13">
        <f t="shared" si="1"/>
        <v>15746</v>
      </c>
      <c r="E8" s="13">
        <f t="shared" si="1"/>
        <v>12867</v>
      </c>
      <c r="F8" s="13">
        <f t="shared" si="1"/>
        <v>11767</v>
      </c>
      <c r="G8" s="13">
        <f t="shared" si="1"/>
        <v>7767</v>
      </c>
      <c r="H8" s="13">
        <f t="shared" si="1"/>
        <v>3452</v>
      </c>
      <c r="I8" s="13">
        <f t="shared" si="1"/>
        <v>4702</v>
      </c>
      <c r="J8" s="13">
        <f t="shared" si="1"/>
        <v>4431</v>
      </c>
      <c r="K8" s="13">
        <f t="shared" si="1"/>
        <v>9697</v>
      </c>
      <c r="L8" s="13">
        <f>SUM(B8:K8)</f>
        <v>80279</v>
      </c>
      <c r="M8"/>
    </row>
    <row r="9" spans="1:13" ht="17.25" customHeight="1">
      <c r="A9" s="14" t="s">
        <v>19</v>
      </c>
      <c r="B9" s="15">
        <v>4280</v>
      </c>
      <c r="C9" s="15">
        <v>5570</v>
      </c>
      <c r="D9" s="15">
        <v>15746</v>
      </c>
      <c r="E9" s="15">
        <v>12867</v>
      </c>
      <c r="F9" s="15">
        <v>11767</v>
      </c>
      <c r="G9" s="15">
        <v>7767</v>
      </c>
      <c r="H9" s="15">
        <v>3452</v>
      </c>
      <c r="I9" s="15">
        <v>4702</v>
      </c>
      <c r="J9" s="15">
        <v>4431</v>
      </c>
      <c r="K9" s="15">
        <v>9697</v>
      </c>
      <c r="L9" s="13">
        <f>SUM(B9:K9)</f>
        <v>80279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59498</v>
      </c>
      <c r="C11" s="15">
        <v>73891</v>
      </c>
      <c r="D11" s="15">
        <v>208056</v>
      </c>
      <c r="E11" s="15">
        <v>187250</v>
      </c>
      <c r="F11" s="15">
        <v>187514</v>
      </c>
      <c r="G11" s="15">
        <v>96444</v>
      </c>
      <c r="H11" s="15">
        <v>51045</v>
      </c>
      <c r="I11" s="15">
        <v>91489</v>
      </c>
      <c r="J11" s="15">
        <v>72220</v>
      </c>
      <c r="K11" s="15">
        <v>150378</v>
      </c>
      <c r="L11" s="13">
        <f>SUM(B11:K11)</f>
        <v>1177785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1.108032248888035</v>
      </c>
      <c r="C15" s="22">
        <v>1.32114080713429</v>
      </c>
      <c r="D15" s="22">
        <v>1.303712577922038</v>
      </c>
      <c r="E15" s="22">
        <v>1.159441244420896</v>
      </c>
      <c r="F15" s="22">
        <v>1.407697842425921</v>
      </c>
      <c r="G15" s="22">
        <v>1.356148652383273</v>
      </c>
      <c r="H15" s="22">
        <v>1.322530691232528</v>
      </c>
      <c r="I15" s="22">
        <v>1.240466858355925</v>
      </c>
      <c r="J15" s="22">
        <v>1.590073768935841</v>
      </c>
      <c r="K15" s="22">
        <v>1.167907162198714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412935.86</v>
      </c>
      <c r="C17" s="25">
        <f aca="true" t="shared" si="2" ref="C17:K17">C18+C19+C20+C21+C22+C23+C24</f>
        <v>327806.69999999995</v>
      </c>
      <c r="D17" s="25">
        <f t="shared" si="2"/>
        <v>1091633.91</v>
      </c>
      <c r="E17" s="25">
        <f t="shared" si="2"/>
        <v>869760.82</v>
      </c>
      <c r="F17" s="25">
        <f t="shared" si="2"/>
        <v>942356.97</v>
      </c>
      <c r="G17" s="25">
        <f t="shared" si="2"/>
        <v>524133.7700000001</v>
      </c>
      <c r="H17" s="25">
        <f t="shared" si="2"/>
        <v>296640.32</v>
      </c>
      <c r="I17" s="25">
        <f t="shared" si="2"/>
        <v>397000.58999999997</v>
      </c>
      <c r="J17" s="25">
        <f t="shared" si="2"/>
        <v>442156.34</v>
      </c>
      <c r="K17" s="25">
        <f t="shared" si="2"/>
        <v>554968.5599999999</v>
      </c>
      <c r="L17" s="25">
        <f>L18+L19+L20+L21+L22+L23+L24</f>
        <v>5859393.84</v>
      </c>
      <c r="M17"/>
    </row>
    <row r="18" spans="1:13" ht="17.25" customHeight="1">
      <c r="A18" s="26" t="s">
        <v>24</v>
      </c>
      <c r="B18" s="33">
        <f aca="true" t="shared" si="3" ref="B18:K18">ROUND(B13*B7,2)</f>
        <v>370429</v>
      </c>
      <c r="C18" s="33">
        <f t="shared" si="3"/>
        <v>243253.96</v>
      </c>
      <c r="D18" s="33">
        <f t="shared" si="3"/>
        <v>815937.33</v>
      </c>
      <c r="E18" s="33">
        <f t="shared" si="3"/>
        <v>737831.38</v>
      </c>
      <c r="F18" s="33">
        <f t="shared" si="3"/>
        <v>650413.33</v>
      </c>
      <c r="G18" s="33">
        <f t="shared" si="3"/>
        <v>373752.75</v>
      </c>
      <c r="H18" s="33">
        <f t="shared" si="3"/>
        <v>215350.35</v>
      </c>
      <c r="I18" s="33">
        <f t="shared" si="3"/>
        <v>315708.48</v>
      </c>
      <c r="J18" s="33">
        <f t="shared" si="3"/>
        <v>270876.97</v>
      </c>
      <c r="K18" s="33">
        <f t="shared" si="3"/>
        <v>461864.4</v>
      </c>
      <c r="L18" s="33">
        <f aca="true" t="shared" si="4" ref="L18:L24">SUM(B18:K18)</f>
        <v>4455417.95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40018.28</v>
      </c>
      <c r="C19" s="33">
        <f t="shared" si="5"/>
        <v>78118.77</v>
      </c>
      <c r="D19" s="33">
        <f t="shared" si="5"/>
        <v>247810.43</v>
      </c>
      <c r="E19" s="33">
        <f t="shared" si="5"/>
        <v>117640.75</v>
      </c>
      <c r="F19" s="33">
        <f t="shared" si="5"/>
        <v>265172.11</v>
      </c>
      <c r="G19" s="33">
        <f t="shared" si="5"/>
        <v>133111.54</v>
      </c>
      <c r="H19" s="33">
        <f t="shared" si="5"/>
        <v>69457.1</v>
      </c>
      <c r="I19" s="33">
        <f t="shared" si="5"/>
        <v>75917.43</v>
      </c>
      <c r="J19" s="33">
        <f t="shared" si="5"/>
        <v>159837.39</v>
      </c>
      <c r="K19" s="33">
        <f t="shared" si="5"/>
        <v>77550.34</v>
      </c>
      <c r="L19" s="33">
        <f t="shared" si="4"/>
        <v>1264634.14</v>
      </c>
      <c r="M19"/>
    </row>
    <row r="20" spans="1:13" ht="17.25" customHeight="1">
      <c r="A20" s="27" t="s">
        <v>26</v>
      </c>
      <c r="B20" s="33">
        <v>1147.35</v>
      </c>
      <c r="C20" s="33">
        <v>5092.74</v>
      </c>
      <c r="D20" s="33">
        <v>25203.69</v>
      </c>
      <c r="E20" s="33">
        <v>16704.2</v>
      </c>
      <c r="F20" s="33">
        <v>25430.3</v>
      </c>
      <c r="G20" s="33">
        <v>17505.68</v>
      </c>
      <c r="H20" s="33">
        <v>10491.64</v>
      </c>
      <c r="I20" s="33">
        <v>4033.45</v>
      </c>
      <c r="J20" s="33">
        <v>8759.52</v>
      </c>
      <c r="K20" s="33">
        <v>12871.36</v>
      </c>
      <c r="L20" s="33">
        <f t="shared" si="4"/>
        <v>127239.93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-5097.97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-5097.97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-236.2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-236.2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-38827.4</v>
      </c>
      <c r="C27" s="33">
        <f t="shared" si="6"/>
        <v>-24508</v>
      </c>
      <c r="D27" s="33">
        <f t="shared" si="6"/>
        <v>-69282.4</v>
      </c>
      <c r="E27" s="33">
        <f t="shared" si="6"/>
        <v>-61175.350000000006</v>
      </c>
      <c r="F27" s="33">
        <f t="shared" si="6"/>
        <v>-51774.8</v>
      </c>
      <c r="G27" s="33">
        <f t="shared" si="6"/>
        <v>-34174.8</v>
      </c>
      <c r="H27" s="33">
        <f t="shared" si="6"/>
        <v>-23026.76</v>
      </c>
      <c r="I27" s="33">
        <f t="shared" si="6"/>
        <v>-30595.3</v>
      </c>
      <c r="J27" s="33">
        <f t="shared" si="6"/>
        <v>-19496.4</v>
      </c>
      <c r="K27" s="33">
        <f t="shared" si="6"/>
        <v>-42666.8</v>
      </c>
      <c r="L27" s="33">
        <f aca="true" t="shared" si="7" ref="L27:L33">SUM(B27:K27)</f>
        <v>-395528.01</v>
      </c>
      <c r="M27"/>
    </row>
    <row r="28" spans="1:13" ht="18.75" customHeight="1">
      <c r="A28" s="27" t="s">
        <v>30</v>
      </c>
      <c r="B28" s="33">
        <f>B29+B30+B31+B32</f>
        <v>-18832</v>
      </c>
      <c r="C28" s="33">
        <f aca="true" t="shared" si="8" ref="C28:K28">C29+C30+C31+C32</f>
        <v>-24508</v>
      </c>
      <c r="D28" s="33">
        <f t="shared" si="8"/>
        <v>-69282.4</v>
      </c>
      <c r="E28" s="33">
        <f t="shared" si="8"/>
        <v>-56614.8</v>
      </c>
      <c r="F28" s="33">
        <f t="shared" si="8"/>
        <v>-51774.8</v>
      </c>
      <c r="G28" s="33">
        <f t="shared" si="8"/>
        <v>-34174.8</v>
      </c>
      <c r="H28" s="33">
        <f t="shared" si="8"/>
        <v>-15188.8</v>
      </c>
      <c r="I28" s="33">
        <f t="shared" si="8"/>
        <v>-30595.3</v>
      </c>
      <c r="J28" s="33">
        <f t="shared" si="8"/>
        <v>-19496.4</v>
      </c>
      <c r="K28" s="33">
        <f t="shared" si="8"/>
        <v>-42666.8</v>
      </c>
      <c r="L28" s="33">
        <f t="shared" si="7"/>
        <v>-363134.1</v>
      </c>
      <c r="M28"/>
    </row>
    <row r="29" spans="1:13" s="36" customFormat="1" ht="18.75" customHeight="1">
      <c r="A29" s="34" t="s">
        <v>58</v>
      </c>
      <c r="B29" s="33">
        <f>-ROUND((B9)*$E$3,2)</f>
        <v>-18832</v>
      </c>
      <c r="C29" s="33">
        <f aca="true" t="shared" si="9" ref="C29:K29">-ROUND((C9)*$E$3,2)</f>
        <v>-24508</v>
      </c>
      <c r="D29" s="33">
        <f t="shared" si="9"/>
        <v>-69282.4</v>
      </c>
      <c r="E29" s="33">
        <f t="shared" si="9"/>
        <v>-56614.8</v>
      </c>
      <c r="F29" s="33">
        <f t="shared" si="9"/>
        <v>-51774.8</v>
      </c>
      <c r="G29" s="33">
        <f t="shared" si="9"/>
        <v>-34174.8</v>
      </c>
      <c r="H29" s="33">
        <f t="shared" si="9"/>
        <v>-15188.8</v>
      </c>
      <c r="I29" s="33">
        <f t="shared" si="9"/>
        <v>-20688.8</v>
      </c>
      <c r="J29" s="33">
        <f t="shared" si="9"/>
        <v>-19496.4</v>
      </c>
      <c r="K29" s="33">
        <f t="shared" si="9"/>
        <v>-42666.8</v>
      </c>
      <c r="L29" s="33">
        <f t="shared" si="7"/>
        <v>-353227.6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-107</v>
      </c>
      <c r="J31" s="17">
        <v>0</v>
      </c>
      <c r="K31" s="17">
        <v>0</v>
      </c>
      <c r="L31" s="33">
        <f t="shared" si="7"/>
        <v>-107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-9799.5</v>
      </c>
      <c r="J32" s="17">
        <v>0</v>
      </c>
      <c r="K32" s="17">
        <v>0</v>
      </c>
      <c r="L32" s="33">
        <f t="shared" si="7"/>
        <v>-9799.5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374108.45999999996</v>
      </c>
      <c r="C48" s="41">
        <f aca="true" t="shared" si="12" ref="C48:K48">IF(C17+C27+C40+C49&lt;0,0,C17+C27+C49)</f>
        <v>303298.69999999995</v>
      </c>
      <c r="D48" s="41">
        <f t="shared" si="12"/>
        <v>1022351.5099999999</v>
      </c>
      <c r="E48" s="41">
        <f t="shared" si="12"/>
        <v>808585.47</v>
      </c>
      <c r="F48" s="41">
        <f t="shared" si="12"/>
        <v>890582.1699999999</v>
      </c>
      <c r="G48" s="41">
        <f t="shared" si="12"/>
        <v>489958.9700000001</v>
      </c>
      <c r="H48" s="41">
        <f t="shared" si="12"/>
        <v>273613.56</v>
      </c>
      <c r="I48" s="41">
        <f t="shared" si="12"/>
        <v>366405.29</v>
      </c>
      <c r="J48" s="41">
        <f t="shared" si="12"/>
        <v>422659.94</v>
      </c>
      <c r="K48" s="41">
        <f t="shared" si="12"/>
        <v>512301.75999999995</v>
      </c>
      <c r="L48" s="42">
        <f>SUM(B48:K48)</f>
        <v>5463865.83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374108.46</v>
      </c>
      <c r="C54" s="41">
        <f aca="true" t="shared" si="14" ref="C54:J54">SUM(C55:C66)</f>
        <v>303298.69999999995</v>
      </c>
      <c r="D54" s="41">
        <f t="shared" si="14"/>
        <v>1022351.51</v>
      </c>
      <c r="E54" s="41">
        <f t="shared" si="14"/>
        <v>808585.47</v>
      </c>
      <c r="F54" s="41">
        <f t="shared" si="14"/>
        <v>890582.17</v>
      </c>
      <c r="G54" s="41">
        <f t="shared" si="14"/>
        <v>489958.97</v>
      </c>
      <c r="H54" s="41">
        <f t="shared" si="14"/>
        <v>273613.55</v>
      </c>
      <c r="I54" s="41">
        <f>SUM(I55:I69)</f>
        <v>366405.29</v>
      </c>
      <c r="J54" s="41">
        <f t="shared" si="14"/>
        <v>422659.94</v>
      </c>
      <c r="K54" s="41">
        <f>SUM(K55:K68)</f>
        <v>512301.76</v>
      </c>
      <c r="L54" s="46">
        <f>SUM(B54:K54)</f>
        <v>5463865.819999999</v>
      </c>
      <c r="M54" s="40"/>
    </row>
    <row r="55" spans="1:13" ht="18.75" customHeight="1">
      <c r="A55" s="47" t="s">
        <v>51</v>
      </c>
      <c r="B55" s="48">
        <v>374108.46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374108.46</v>
      </c>
      <c r="M55" s="40"/>
    </row>
    <row r="56" spans="1:12" ht="18.75" customHeight="1">
      <c r="A56" s="47" t="s">
        <v>61</v>
      </c>
      <c r="B56" s="17">
        <v>0</v>
      </c>
      <c r="C56" s="48">
        <v>264931.41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264931.41</v>
      </c>
    </row>
    <row r="57" spans="1:12" ht="18.75" customHeight="1">
      <c r="A57" s="47" t="s">
        <v>62</v>
      </c>
      <c r="B57" s="17">
        <v>0</v>
      </c>
      <c r="C57" s="48">
        <v>38367.29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38367.29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1022351.51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1022351.51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808585.47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808585.47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890582.17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890582.17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489958.97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489958.97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273613.55</v>
      </c>
      <c r="I62" s="17">
        <v>0</v>
      </c>
      <c r="J62" s="17">
        <v>0</v>
      </c>
      <c r="K62" s="17">
        <v>0</v>
      </c>
      <c r="L62" s="46">
        <f t="shared" si="15"/>
        <v>273613.55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422659.94</v>
      </c>
      <c r="K64" s="17">
        <v>0</v>
      </c>
      <c r="L64" s="46">
        <f t="shared" si="15"/>
        <v>422659.94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284839.78</v>
      </c>
      <c r="L65" s="46">
        <f t="shared" si="15"/>
        <v>284839.78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227461.98</v>
      </c>
      <c r="L66" s="46">
        <f t="shared" si="15"/>
        <v>227461.98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1">
        <v>366405.29</v>
      </c>
      <c r="J69" s="52">
        <v>0</v>
      </c>
      <c r="K69" s="52">
        <v>0</v>
      </c>
      <c r="L69" s="51">
        <f>SUM(B69:K69)</f>
        <v>366405.29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2021-01-27T18:12:44Z</dcterms:modified>
  <cp:category/>
  <cp:version/>
  <cp:contentType/>
  <cp:contentStatus/>
</cp:coreProperties>
</file>