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<sst xmlns="http://schemas.openxmlformats.org/spreadsheetml/2006/main" count="79" uniqueCount="78">
  <si>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</si>
  <si>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</si>
  <si>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</si>
  <si>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</si>
  <si>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</si>
  <si>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</si>
  <si>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</si>
  <si>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</si>
  <si>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</si>
  <si>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</si>
  <si>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</si>
  <si>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</si>
  <si>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</si>
  <si>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</si>
  <si>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</si>
  <si>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</si>
  <si>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</si>
  <si>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</si>
  <si>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</si>
  <si>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</si>
  <si>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</si>
  <si>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</si>
  <si>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</si>
  <si>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</si>
  <si>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</si>
  <si>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</si>
  <si>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</si>
  <si>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</si>
  <si>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</si>
  <si>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</si>
  <si>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</si>
  <si>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</si>
  <si>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</si>
  <si>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</si>
  <si>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</si>
  <si>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</si>
  <si>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</si>
  <si>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</si>
  <si>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</si>
  <si>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</si>
  <si>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</si>
  <si>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</si>
  <si>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</si>
  <si>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</si>
  <si>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</si>
  <si>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</si>
  <si>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</si>
  <si>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</si>
  <si>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</si>
  <si>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</si>
  <si>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</si>
  <si>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</si>
  <si>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</si>
  <si>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</si>
  <si>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</si>
  <si>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</si>
  <si>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</si>
  <si>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</si>
  <si>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</si>
  <si>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</si>
  <si>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</si>
  <si>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</si>
  <si>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</si>
  <si>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</si>
  <si>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</si>
  <si>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</si>
  <si>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</si>
  <si>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</si>
  <si>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</si>
  <si>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</si>
  <si>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</si>
  <si>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</si>
  <si>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</si>
  <si>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</si>
  <si>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</si>
  <si>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</si>
  <si>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18/01/21 - VENCIMENTO 26/01/21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</si>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</sst>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60575</v>
      </c>
      <c r="C7" s="10">
        <f>C8+C11</f>
        <v>73939</v>
      </c>
      <c r="D7" s="10">
        <f aca="true" t="shared" si="0" ref="D7:K7">D8+D11</f>
        <v>212324</v>
      </c>
      <c r="E7" s="10">
        <f t="shared" si="0"/>
        <v>189036</v>
      </c>
      <c r="F7" s="10">
        <f t="shared" si="0"/>
        <v>188289</v>
      </c>
      <c r="G7" s="10">
        <f t="shared" si="0"/>
        <v>98733</v>
      </c>
      <c r="H7" s="10">
        <f t="shared" si="0"/>
        <v>51434</v>
      </c>
      <c r="I7" s="10">
        <f t="shared" si="0"/>
        <v>90438</v>
      </c>
      <c r="J7" s="10">
        <f t="shared" si="0"/>
        <v>71803</v>
      </c>
      <c r="K7" s="10">
        <f t="shared" si="0"/>
        <v>151787</v>
      </c>
      <c r="L7" s="10">
        <f>SUM(B7:K7)</f>
        <v>1188358</v>
      </c>
      <c r="M7" s="11"/>
    </row>
    <row r="8" spans="1:13" ht="17.25" customHeight="1">
      <c r="A8" s="12" t="s">
        <v>18</v>
      </c>
      <c r="B8" s="13">
        <f>B9+B10</f>
        <v>4552</v>
      </c>
      <c r="C8" s="13">
        <f aca="true" t="shared" si="1" ref="C8:K8">C9+C10</f>
        <v>5510</v>
      </c>
      <c r="D8" s="13">
        <f t="shared" si="1"/>
        <v>15604</v>
      </c>
      <c r="E8" s="13">
        <f t="shared" si="1"/>
        <v>13165</v>
      </c>
      <c r="F8" s="13">
        <f t="shared" si="1"/>
        <v>12146</v>
      </c>
      <c r="G8" s="13">
        <f t="shared" si="1"/>
        <v>7652</v>
      </c>
      <c r="H8" s="13">
        <f t="shared" si="1"/>
        <v>3362</v>
      </c>
      <c r="I8" s="13">
        <f t="shared" si="1"/>
        <v>4703</v>
      </c>
      <c r="J8" s="13">
        <f t="shared" si="1"/>
        <v>4360</v>
      </c>
      <c r="K8" s="13">
        <f t="shared" si="1"/>
        <v>9611</v>
      </c>
      <c r="L8" s="13">
        <f>SUM(B8:K8)</f>
        <v>80665</v>
      </c>
      <c r="M8"/>
    </row>
    <row r="9" spans="1:13" ht="17.25" customHeight="1">
      <c r="A9" s="14" t="s">
        <v>19</v>
      </c>
      <c r="B9" s="15">
        <v>4551</v>
      </c>
      <c r="C9" s="15">
        <v>5510</v>
      </c>
      <c r="D9" s="15">
        <v>15604</v>
      </c>
      <c r="E9" s="15">
        <v>13165</v>
      </c>
      <c r="F9" s="15">
        <v>12146</v>
      </c>
      <c r="G9" s="15">
        <v>7652</v>
      </c>
      <c r="H9" s="15">
        <v>3361</v>
      </c>
      <c r="I9" s="15">
        <v>4703</v>
      </c>
      <c r="J9" s="15">
        <v>4360</v>
      </c>
      <c r="K9" s="15">
        <v>9611</v>
      </c>
      <c r="L9" s="13">
        <f>SUM(B9:K9)</f>
        <v>80663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56023</v>
      </c>
      <c r="C11" s="15">
        <v>68429</v>
      </c>
      <c r="D11" s="15">
        <v>196720</v>
      </c>
      <c r="E11" s="15">
        <v>175871</v>
      </c>
      <c r="F11" s="15">
        <v>176143</v>
      </c>
      <c r="G11" s="15">
        <v>91081</v>
      </c>
      <c r="H11" s="15">
        <v>48072</v>
      </c>
      <c r="I11" s="15">
        <v>85735</v>
      </c>
      <c r="J11" s="15">
        <v>67443</v>
      </c>
      <c r="K11" s="15">
        <v>142176</v>
      </c>
      <c r="L11" s="13">
        <f>SUM(B11:K11)</f>
        <v>1107693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1.163512995620929</v>
      </c>
      <c r="C15" s="22">
        <v>1.413443000329573</v>
      </c>
      <c r="D15" s="22">
        <v>1.36101025198269</v>
      </c>
      <c r="E15" s="22">
        <v>1.213064047303745</v>
      </c>
      <c r="F15" s="22">
        <v>1.476600346800708</v>
      </c>
      <c r="G15" s="22">
        <v>1.425575094217761</v>
      </c>
      <c r="H15" s="22">
        <v>1.391242418291235</v>
      </c>
      <c r="I15" s="22">
        <v>1.307319103437373</v>
      </c>
      <c r="J15" s="22">
        <v>1.677780679742316</v>
      </c>
      <c r="K15" s="22">
        <v>1.218156094587996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411698.89999999997</v>
      </c>
      <c r="C17" s="25">
        <f aca="true" t="shared" si="2" ref="C17:K17">C18+C19+C20+C21+C22+C23+C24</f>
        <v>326203.07</v>
      </c>
      <c r="D17" s="25">
        <f t="shared" si="2"/>
        <v>1081537.0999999999</v>
      </c>
      <c r="E17" s="25">
        <f t="shared" si="2"/>
        <v>858909.2999999999</v>
      </c>
      <c r="F17" s="25">
        <f t="shared" si="2"/>
        <v>934120.65</v>
      </c>
      <c r="G17" s="25">
        <f t="shared" si="2"/>
        <v>521900.9700000001</v>
      </c>
      <c r="H17" s="25">
        <f t="shared" si="2"/>
        <v>294569.74</v>
      </c>
      <c r="I17" s="25">
        <f t="shared" si="2"/>
        <v>393543.94</v>
      </c>
      <c r="J17" s="25">
        <f t="shared" si="2"/>
        <v>437184.79000000004</v>
      </c>
      <c r="K17" s="25">
        <f t="shared" si="2"/>
        <v>548943.8699999999</v>
      </c>
      <c r="L17" s="25">
        <f>L18+L19+L20+L21+L22+L23+L24</f>
        <v>5808612.330000001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351825.66</v>
      </c>
      <c r="C18" s="33">
        <f t="shared" si="3"/>
        <v>226349.46</v>
      </c>
      <c r="D18" s="33">
        <f t="shared" si="3"/>
        <v>774090.84</v>
      </c>
      <c r="E18" s="33">
        <f t="shared" si="3"/>
        <v>696975.73</v>
      </c>
      <c r="F18" s="33">
        <f t="shared" si="3"/>
        <v>614537.64</v>
      </c>
      <c r="G18" s="33">
        <f t="shared" si="3"/>
        <v>354105.9</v>
      </c>
      <c r="H18" s="33">
        <f t="shared" si="3"/>
        <v>203246.59</v>
      </c>
      <c r="I18" s="33">
        <f t="shared" si="3"/>
        <v>296826.56</v>
      </c>
      <c r="J18" s="33">
        <f t="shared" si="3"/>
        <v>253744.62</v>
      </c>
      <c r="K18" s="33">
        <f t="shared" si="3"/>
        <v>437951.03</v>
      </c>
      <c r="L18" s="33">
        <f aca="true" t="shared" si="4" ref="L18:L24">SUM(B18:K18)</f>
        <v>4209654.03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57528.07</v>
      </c>
      <c r="C19" s="33">
        <f t="shared" si="5"/>
        <v>93582.6</v>
      </c>
      <c r="D19" s="33">
        <f t="shared" si="5"/>
        <v>279454.73</v>
      </c>
      <c r="E19" s="33">
        <f t="shared" si="5"/>
        <v>148500.47</v>
      </c>
      <c r="F19" s="33">
        <f t="shared" si="5"/>
        <v>292888.85</v>
      </c>
      <c r="G19" s="33">
        <f t="shared" si="5"/>
        <v>150698.65</v>
      </c>
      <c r="H19" s="33">
        <f t="shared" si="5"/>
        <v>79518.69</v>
      </c>
      <c r="I19" s="33">
        <f t="shared" si="5"/>
        <v>91220.47</v>
      </c>
      <c r="J19" s="33">
        <f t="shared" si="5"/>
        <v>171983.2</v>
      </c>
      <c r="K19" s="33">
        <f t="shared" si="5"/>
        <v>95541.69</v>
      </c>
      <c r="L19" s="33">
        <f t="shared" si="4"/>
        <v>1460917.42</v>
      </c>
      <c r="M19"/>
    </row>
    <row r="20" spans="1:13" ht="17.25" customHeight="1">
      <c r="A20" s="27" t="s">
        <v>26</v>
      </c>
      <c r="B20" s="33">
        <v>1003.94</v>
      </c>
      <c r="C20" s="33">
        <v>4929.78</v>
      </c>
      <c r="D20" s="33">
        <v>25309.07</v>
      </c>
      <c r="E20" s="33">
        <v>15848.61</v>
      </c>
      <c r="F20" s="33">
        <v>25352.93</v>
      </c>
      <c r="G20" s="33">
        <v>17214.52</v>
      </c>
      <c r="H20" s="33">
        <v>10463.23</v>
      </c>
      <c r="I20" s="33">
        <v>4155.68</v>
      </c>
      <c r="J20" s="33">
        <v>8881.74</v>
      </c>
      <c r="K20" s="33">
        <v>12768.69</v>
      </c>
      <c r="L20" s="33">
        <f t="shared" si="4"/>
        <v>125928.19000000002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-5097.97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-5097.97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-118.1</v>
      </c>
      <c r="H23" s="33">
        <v>0</v>
      </c>
      <c r="I23" s="33">
        <v>0</v>
      </c>
      <c r="J23" s="33">
        <v>-107.23</v>
      </c>
      <c r="K23" s="33">
        <v>0</v>
      </c>
      <c r="L23" s="33">
        <f t="shared" si="4"/>
        <v>-225.32999999999998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-40019.8</v>
      </c>
      <c r="C27" s="33">
        <f t="shared" si="6"/>
        <v>-24244</v>
      </c>
      <c r="D27" s="33">
        <f t="shared" si="6"/>
        <v>-68657.6</v>
      </c>
      <c r="E27" s="33">
        <f t="shared" si="6"/>
        <v>-62486.55</v>
      </c>
      <c r="F27" s="33">
        <f t="shared" si="6"/>
        <v>-53442.4</v>
      </c>
      <c r="G27" s="33">
        <f t="shared" si="6"/>
        <v>-33668.8</v>
      </c>
      <c r="H27" s="33">
        <f t="shared" si="6"/>
        <v>-22626.36</v>
      </c>
      <c r="I27" s="33">
        <f t="shared" si="6"/>
        <v>-30012.07</v>
      </c>
      <c r="J27" s="33">
        <f t="shared" si="6"/>
        <v>-19184</v>
      </c>
      <c r="K27" s="33">
        <f t="shared" si="6"/>
        <v>-42288.4</v>
      </c>
      <c r="L27" s="33">
        <f aca="true" t="shared" si="7" ref="L27:L33">SUM(B27:K27)</f>
        <v>-396629.98000000004</v>
      </c>
      <c r="M27"/>
    </row>
    <row r="28" spans="1:13" ht="18.75" customHeight="1">
      <c r="A28" s="27" t="s">
        <v>30</v>
      </c>
      <c r="B28" s="33">
        <f>B29+B30+B31+B32</f>
        <v>-20024.4</v>
      </c>
      <c r="C28" s="33">
        <f aca="true" t="shared" si="8" ref="C28:K28">C29+C30+C31+C32</f>
        <v>-24244</v>
      </c>
      <c r="D28" s="33">
        <f t="shared" si="8"/>
        <v>-68657.6</v>
      </c>
      <c r="E28" s="33">
        <f t="shared" si="8"/>
        <v>-57926</v>
      </c>
      <c r="F28" s="33">
        <f t="shared" si="8"/>
        <v>-53442.4</v>
      </c>
      <c r="G28" s="33">
        <f t="shared" si="8"/>
        <v>-33668.8</v>
      </c>
      <c r="H28" s="33">
        <f t="shared" si="8"/>
        <v>-14788.4</v>
      </c>
      <c r="I28" s="33">
        <f t="shared" si="8"/>
        <v>-30012.07</v>
      </c>
      <c r="J28" s="33">
        <f t="shared" si="8"/>
        <v>-19184</v>
      </c>
      <c r="K28" s="33">
        <f t="shared" si="8"/>
        <v>-42288.4</v>
      </c>
      <c r="L28" s="33">
        <f t="shared" si="7"/>
        <v>-364236.07000000007</v>
      </c>
      <c r="M28"/>
    </row>
    <row r="29" spans="1:13" s="36" customFormat="1" ht="18.75" customHeight="1">
      <c r="A29" s="34" t="s">
        <v>58</v>
      </c>
      <c r="B29" s="33">
        <f>-ROUND((B9)*$E$3,2)</f>
        <v>-20024.4</v>
      </c>
      <c r="C29" s="33">
        <f aca="true" t="shared" si="9" ref="C29:K29">-ROUND((C9)*$E$3,2)</f>
        <v>-24244</v>
      </c>
      <c r="D29" s="33">
        <f t="shared" si="9"/>
        <v>-68657.6</v>
      </c>
      <c r="E29" s="33">
        <f t="shared" si="9"/>
        <v>-57926</v>
      </c>
      <c r="F29" s="33">
        <f t="shared" si="9"/>
        <v>-53442.4</v>
      </c>
      <c r="G29" s="33">
        <f t="shared" si="9"/>
        <v>-33668.8</v>
      </c>
      <c r="H29" s="33">
        <f t="shared" si="9"/>
        <v>-14788.4</v>
      </c>
      <c r="I29" s="33">
        <f t="shared" si="9"/>
        <v>-20693.2</v>
      </c>
      <c r="J29" s="33">
        <f t="shared" si="9"/>
        <v>-19184</v>
      </c>
      <c r="K29" s="33">
        <f t="shared" si="9"/>
        <v>-42288.4</v>
      </c>
      <c r="L29" s="33">
        <f t="shared" si="7"/>
        <v>-354917.20000000007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-61.95</v>
      </c>
      <c r="J31" s="17">
        <v>0</v>
      </c>
      <c r="K31" s="17">
        <v>0</v>
      </c>
      <c r="L31" s="33">
        <f t="shared" si="7"/>
        <v>-61.95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-9256.92</v>
      </c>
      <c r="J32" s="17">
        <v>0</v>
      </c>
      <c r="K32" s="17">
        <v>0</v>
      </c>
      <c r="L32" s="33">
        <f t="shared" si="7"/>
        <v>-9256.92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371679.1</v>
      </c>
      <c r="C48" s="41">
        <f aca="true" t="shared" si="12" ref="C48:K48">IF(C17+C27+C40+C49&lt;0,0,C17+C27+C49)</f>
        <v>301959.07</v>
      </c>
      <c r="D48" s="41">
        <f t="shared" si="12"/>
        <v>1012879.4999999999</v>
      </c>
      <c r="E48" s="41">
        <f t="shared" si="12"/>
        <v>796422.7499999999</v>
      </c>
      <c r="F48" s="41">
        <f t="shared" si="12"/>
        <v>880678.25</v>
      </c>
      <c r="G48" s="41">
        <f t="shared" si="12"/>
        <v>488232.1700000001</v>
      </c>
      <c r="H48" s="41">
        <f t="shared" si="12"/>
        <v>271943.38</v>
      </c>
      <c r="I48" s="41">
        <f t="shared" si="12"/>
        <v>363531.87</v>
      </c>
      <c r="J48" s="41">
        <f t="shared" si="12"/>
        <v>418000.79000000004</v>
      </c>
      <c r="K48" s="41">
        <f t="shared" si="12"/>
        <v>506655.46999999986</v>
      </c>
      <c r="L48" s="42">
        <f>SUM(B48:K48)</f>
        <v>5411982.35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371679.09</v>
      </c>
      <c r="C54" s="41">
        <f aca="true" t="shared" si="14" ref="C54:J54">SUM(C55:C66)</f>
        <v>301959.07</v>
      </c>
      <c r="D54" s="41">
        <f t="shared" si="14"/>
        <v>1012879.5</v>
      </c>
      <c r="E54" s="41">
        <f t="shared" si="14"/>
        <v>796422.75</v>
      </c>
      <c r="F54" s="41">
        <f t="shared" si="14"/>
        <v>880678.25</v>
      </c>
      <c r="G54" s="41">
        <f t="shared" si="14"/>
        <v>488232.18</v>
      </c>
      <c r="H54" s="41">
        <f t="shared" si="14"/>
        <v>271943.38</v>
      </c>
      <c r="I54" s="41">
        <f>SUM(I55:I69)</f>
        <v>363531.87</v>
      </c>
      <c r="J54" s="41">
        <f t="shared" si="14"/>
        <v>418000.79000000004</v>
      </c>
      <c r="K54" s="41">
        <f>SUM(K55:K68)</f>
        <v>506655.47</v>
      </c>
      <c r="L54" s="46">
        <f>SUM(B54:K54)</f>
        <v>5411982.35</v>
      </c>
      <c r="M54" s="40"/>
    </row>
    <row r="55" spans="1:13" ht="18.75" customHeight="1">
      <c r="A55" s="47" t="s">
        <v>51</v>
      </c>
      <c r="B55" s="48">
        <v>371679.09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371679.09</v>
      </c>
      <c r="M55" s="40"/>
    </row>
    <row r="56" spans="1:12" ht="18.75" customHeight="1">
      <c r="A56" s="47" t="s">
        <v>61</v>
      </c>
      <c r="B56" s="17">
        <v>0</v>
      </c>
      <c r="C56" s="48">
        <v>263731.05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263731.05</v>
      </c>
    </row>
    <row r="57" spans="1:12" ht="18.75" customHeight="1">
      <c r="A57" s="47" t="s">
        <v>62</v>
      </c>
      <c r="B57" s="17">
        <v>0</v>
      </c>
      <c r="C57" s="48">
        <v>38228.02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38228.02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1012879.5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1012879.5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796422.75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796422.75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880678.25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880678.25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488232.18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488232.18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271943.38</v>
      </c>
      <c r="I62" s="17">
        <v>0</v>
      </c>
      <c r="J62" s="17">
        <v>0</v>
      </c>
      <c r="K62" s="17">
        <v>0</v>
      </c>
      <c r="L62" s="46">
        <f t="shared" si="15"/>
        <v>271943.38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418000.79000000004</v>
      </c>
      <c r="K64" s="17">
        <v>0</v>
      </c>
      <c r="L64" s="46">
        <f t="shared" si="15"/>
        <v>418000.79000000004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278559.18</v>
      </c>
      <c r="L65" s="46">
        <f t="shared" si="15"/>
        <v>278559.18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228096.29</v>
      </c>
      <c r="L66" s="46">
        <f t="shared" si="15"/>
        <v>228096.29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363531.87</v>
      </c>
      <c r="J69" s="52">
        <v>0</v>
      </c>
      <c r="K69" s="52">
        <v>0</v>
      </c>
      <c r="L69" s="51">
        <f>SUM(B69:K69)</f>
        <v>363531.87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2021-01-22T19:01:07Z</dcterms:modified>
  <cp:category/>
  <cp:version/>
  <cp:contentType/>
  <cp:contentStatus/>
</cp:coreProperties>
</file>