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<sst xmlns="http://schemas.openxmlformats.org/spreadsheetml/2006/main" count="79" uniqueCount="78">
  <si>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</si>
  <si>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</si>
  <si>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</si>
  <si>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</si>
  <si>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</si>
  <si>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</si>
  <si>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</si>
  <si>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</si>
  <si>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</si>
  <si>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</si>
  <si>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</si>
  <si>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</si>
  <si>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</si>
  <si>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</si>
  <si>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</si>
  <si>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</si>
  <si>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</si>
  <si>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</si>
  <si>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</si>
  <si>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</si>
  <si>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</si>
  <si>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</si>
  <si>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</si>
  <si>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</si>
  <si>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</si>
  <si>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</si>
  <si>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</si>
  <si>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</si>
  <si>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</si>
  <si>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</si>
  <si>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</si>
  <si>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</si>
  <si>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</si>
  <si>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</si>
  <si>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</si>
  <si>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</si>
  <si>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</si>
  <si>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</si>
  <si>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</si>
  <si>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</si>
  <si>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</si>
  <si>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</si>
  <si>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</si>
  <si>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</si>
  <si>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</si>
  <si>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</si>
  <si>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</si>
  <si>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</si>
  <si>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</si>
  <si>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</si>
  <si>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</si>
  <si>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</si>
  <si>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</si>
  <si>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</si>
  <si>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</si>
  <si>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</si>
  <si>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</si>
  <si>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</si>
  <si>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</si>
  <si>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</si>
  <si>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</si>
  <si>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</si>
  <si>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</si>
  <si>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</si>
  <si>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</si>
  <si>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</si>
  <si>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</si>
  <si>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</si>
  <si>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</si>
  <si>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</si>
  <si>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</si>
  <si>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</si>
  <si>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</si>
  <si>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</si>
  <si>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</si>
  <si>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</si>
  <si>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17/01/21 - VENCIMENTO 22/01/21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</si>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</sst>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9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16830</v>
      </c>
      <c r="C7" s="10">
        <f>C8+C11</f>
        <v>23422</v>
      </c>
      <c r="D7" s="10">
        <f aca="true" t="shared" si="0" ref="D7:K7">D8+D11</f>
        <v>66442</v>
      </c>
      <c r="E7" s="10">
        <f t="shared" si="0"/>
        <v>68225</v>
      </c>
      <c r="F7" s="10">
        <f t="shared" si="0"/>
        <v>68392</v>
      </c>
      <c r="G7" s="10">
        <f t="shared" si="0"/>
        <v>28112</v>
      </c>
      <c r="H7" s="10">
        <f t="shared" si="0"/>
        <v>14903</v>
      </c>
      <c r="I7" s="10">
        <f t="shared" si="0"/>
        <v>31149</v>
      </c>
      <c r="J7" s="10">
        <f t="shared" si="0"/>
        <v>16424</v>
      </c>
      <c r="K7" s="10">
        <f t="shared" si="0"/>
        <v>55044</v>
      </c>
      <c r="L7" s="10">
        <f>SUM(B7:K7)</f>
        <v>388943</v>
      </c>
      <c r="M7" s="11"/>
    </row>
    <row r="8" spans="1:13" ht="17.25" customHeight="1">
      <c r="A8" s="12" t="s">
        <v>18</v>
      </c>
      <c r="B8" s="13">
        <f>B9+B10</f>
        <v>1662</v>
      </c>
      <c r="C8" s="13">
        <f aca="true" t="shared" si="1" ref="C8:K8">C9+C10</f>
        <v>2270</v>
      </c>
      <c r="D8" s="13">
        <f t="shared" si="1"/>
        <v>6504</v>
      </c>
      <c r="E8" s="13">
        <f t="shared" si="1"/>
        <v>6201</v>
      </c>
      <c r="F8" s="13">
        <f t="shared" si="1"/>
        <v>6710</v>
      </c>
      <c r="G8" s="13">
        <f t="shared" si="1"/>
        <v>2685</v>
      </c>
      <c r="H8" s="13">
        <f t="shared" si="1"/>
        <v>1191</v>
      </c>
      <c r="I8" s="13">
        <f t="shared" si="1"/>
        <v>2164</v>
      </c>
      <c r="J8" s="13">
        <f t="shared" si="1"/>
        <v>1026</v>
      </c>
      <c r="K8" s="13">
        <f t="shared" si="1"/>
        <v>3800</v>
      </c>
      <c r="L8" s="13">
        <f>SUM(B8:K8)</f>
        <v>34213</v>
      </c>
      <c r="M8"/>
    </row>
    <row r="9" spans="1:13" ht="17.25" customHeight="1">
      <c r="A9" s="14" t="s">
        <v>19</v>
      </c>
      <c r="B9" s="15">
        <v>1661</v>
      </c>
      <c r="C9" s="15">
        <v>2270</v>
      </c>
      <c r="D9" s="15">
        <v>6504</v>
      </c>
      <c r="E9" s="15">
        <v>6201</v>
      </c>
      <c r="F9" s="15">
        <v>6710</v>
      </c>
      <c r="G9" s="15">
        <v>2685</v>
      </c>
      <c r="H9" s="15">
        <v>1191</v>
      </c>
      <c r="I9" s="15">
        <v>2164</v>
      </c>
      <c r="J9" s="15">
        <v>1026</v>
      </c>
      <c r="K9" s="15">
        <v>3800</v>
      </c>
      <c r="L9" s="13">
        <f>SUM(B9:K9)</f>
        <v>34212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15168</v>
      </c>
      <c r="C11" s="15">
        <v>21152</v>
      </c>
      <c r="D11" s="15">
        <v>59938</v>
      </c>
      <c r="E11" s="15">
        <v>62024</v>
      </c>
      <c r="F11" s="15">
        <v>61682</v>
      </c>
      <c r="G11" s="15">
        <v>25427</v>
      </c>
      <c r="H11" s="15">
        <v>13712</v>
      </c>
      <c r="I11" s="15">
        <v>28985</v>
      </c>
      <c r="J11" s="15">
        <v>15398</v>
      </c>
      <c r="K11" s="15">
        <v>51244</v>
      </c>
      <c r="L11" s="13">
        <f>SUM(B11:K11)</f>
        <v>354730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1.223888479571246</v>
      </c>
      <c r="C15" s="22">
        <v>1.371730280793246</v>
      </c>
      <c r="D15" s="22">
        <v>1.400531280871678</v>
      </c>
      <c r="E15" s="22">
        <v>1.246115368783808</v>
      </c>
      <c r="F15" s="22">
        <v>1.476992487002765</v>
      </c>
      <c r="G15" s="22">
        <v>1.39214953355806</v>
      </c>
      <c r="H15" s="22">
        <v>1.446061378664532</v>
      </c>
      <c r="I15" s="22">
        <v>1.245179806045548</v>
      </c>
      <c r="J15" s="22">
        <v>1.708946052025502</v>
      </c>
      <c r="K15" s="22">
        <v>1.179820236389184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120951.36</v>
      </c>
      <c r="C17" s="25">
        <f aca="true" t="shared" si="2" ref="C17:K17">C18+C19+C20+C21+C22+C23+C24</f>
        <v>102507.92</v>
      </c>
      <c r="D17" s="25">
        <f t="shared" si="2"/>
        <v>355824.51</v>
      </c>
      <c r="E17" s="25">
        <f t="shared" si="2"/>
        <v>321998.88000000006</v>
      </c>
      <c r="F17" s="25">
        <f t="shared" si="2"/>
        <v>344249.35000000003</v>
      </c>
      <c r="G17" s="25">
        <f t="shared" si="2"/>
        <v>149035.94999999998</v>
      </c>
      <c r="H17" s="25">
        <f t="shared" si="2"/>
        <v>91344.96</v>
      </c>
      <c r="I17" s="25">
        <f t="shared" si="2"/>
        <v>132756.04</v>
      </c>
      <c r="J17" s="25">
        <f t="shared" si="2"/>
        <v>106474.84</v>
      </c>
      <c r="K17" s="25">
        <f t="shared" si="2"/>
        <v>197311.75</v>
      </c>
      <c r="L17" s="25">
        <f>L18+L19+L20+L21+L22+L23+L24</f>
        <v>1922455.56</v>
      </c>
      <c r="M17"/>
    </row>
    <row r="18" spans="1:13" ht="17.25" customHeight="1">
      <c r="A18" s="26" t="s">
        <v>24</v>
      </c>
      <c r="B18" s="33">
        <f aca="true" t="shared" si="3" ref="B18:K18">ROUND(B13*B7,2)</f>
        <v>97750.32</v>
      </c>
      <c r="C18" s="33">
        <f t="shared" si="3"/>
        <v>71701.77</v>
      </c>
      <c r="D18" s="33">
        <f t="shared" si="3"/>
        <v>242234.24</v>
      </c>
      <c r="E18" s="33">
        <f t="shared" si="3"/>
        <v>251545.58</v>
      </c>
      <c r="F18" s="33">
        <f t="shared" si="3"/>
        <v>223217.81</v>
      </c>
      <c r="G18" s="33">
        <f t="shared" si="3"/>
        <v>100823.69</v>
      </c>
      <c r="H18" s="33">
        <f t="shared" si="3"/>
        <v>58890.69</v>
      </c>
      <c r="I18" s="33">
        <f t="shared" si="3"/>
        <v>102234.13</v>
      </c>
      <c r="J18" s="33">
        <f t="shared" si="3"/>
        <v>58040.77</v>
      </c>
      <c r="K18" s="33">
        <f t="shared" si="3"/>
        <v>158818.45</v>
      </c>
      <c r="L18" s="33">
        <f aca="true" t="shared" si="4" ref="L18:L24">SUM(B18:K18)</f>
        <v>1365257.45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21885.17</v>
      </c>
      <c r="C19" s="33">
        <f t="shared" si="5"/>
        <v>26653.72</v>
      </c>
      <c r="D19" s="33">
        <f t="shared" si="5"/>
        <v>97022.39</v>
      </c>
      <c r="E19" s="33">
        <f t="shared" si="5"/>
        <v>61909.23</v>
      </c>
      <c r="F19" s="33">
        <f t="shared" si="5"/>
        <v>106473.22</v>
      </c>
      <c r="G19" s="33">
        <f t="shared" si="5"/>
        <v>39537.96</v>
      </c>
      <c r="H19" s="33">
        <f t="shared" si="5"/>
        <v>26268.86</v>
      </c>
      <c r="I19" s="33">
        <f t="shared" si="5"/>
        <v>25065.74</v>
      </c>
      <c r="J19" s="33">
        <f t="shared" si="5"/>
        <v>41147.77</v>
      </c>
      <c r="K19" s="33">
        <f t="shared" si="5"/>
        <v>28558.77</v>
      </c>
      <c r="L19" s="33">
        <f t="shared" si="4"/>
        <v>474522.83</v>
      </c>
      <c r="M19"/>
    </row>
    <row r="20" spans="1:13" ht="17.25" customHeight="1">
      <c r="A20" s="27" t="s">
        <v>26</v>
      </c>
      <c r="B20" s="33">
        <v>325.94</v>
      </c>
      <c r="C20" s="33">
        <v>2811.2</v>
      </c>
      <c r="D20" s="33">
        <v>13885.42</v>
      </c>
      <c r="E20" s="33">
        <v>10959.58</v>
      </c>
      <c r="F20" s="33">
        <v>13217.09</v>
      </c>
      <c r="G20" s="33">
        <v>8674.3</v>
      </c>
      <c r="H20" s="33">
        <v>4844.18</v>
      </c>
      <c r="I20" s="33">
        <v>4114.94</v>
      </c>
      <c r="J20" s="33">
        <v>4603.84</v>
      </c>
      <c r="K20" s="33">
        <v>7252.07</v>
      </c>
      <c r="L20" s="33">
        <f t="shared" si="4"/>
        <v>70688.56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-5097.97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-5097.97</v>
      </c>
      <c r="M22"/>
    </row>
    <row r="23" spans="1:13" ht="17.25" customHeight="1">
      <c r="A23" s="27" t="s">
        <v>73</v>
      </c>
      <c r="B23" s="33">
        <v>-351.3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-351.3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-27303.800000000003</v>
      </c>
      <c r="C27" s="33">
        <f t="shared" si="6"/>
        <v>-9988</v>
      </c>
      <c r="D27" s="33">
        <f t="shared" si="6"/>
        <v>-28617.6</v>
      </c>
      <c r="E27" s="33">
        <f t="shared" si="6"/>
        <v>-31844.95</v>
      </c>
      <c r="F27" s="33">
        <f t="shared" si="6"/>
        <v>-29524</v>
      </c>
      <c r="G27" s="33">
        <f t="shared" si="6"/>
        <v>-11814</v>
      </c>
      <c r="H27" s="33">
        <f t="shared" si="6"/>
        <v>-13078.36</v>
      </c>
      <c r="I27" s="33">
        <f t="shared" si="6"/>
        <v>-9521.6</v>
      </c>
      <c r="J27" s="33">
        <f t="shared" si="6"/>
        <v>-4514.4</v>
      </c>
      <c r="K27" s="33">
        <f t="shared" si="6"/>
        <v>-16720</v>
      </c>
      <c r="L27" s="33">
        <f aca="true" t="shared" si="7" ref="L27:L33">SUM(B27:K27)</f>
        <v>-182926.70999999996</v>
      </c>
      <c r="M27"/>
    </row>
    <row r="28" spans="1:13" ht="18.75" customHeight="1">
      <c r="A28" s="27" t="s">
        <v>30</v>
      </c>
      <c r="B28" s="33">
        <f>B29+B30+B31+B32</f>
        <v>-7308.4</v>
      </c>
      <c r="C28" s="33">
        <f aca="true" t="shared" si="8" ref="C28:K28">C29+C30+C31+C32</f>
        <v>-9988</v>
      </c>
      <c r="D28" s="33">
        <f t="shared" si="8"/>
        <v>-28617.6</v>
      </c>
      <c r="E28" s="33">
        <f t="shared" si="8"/>
        <v>-27284.4</v>
      </c>
      <c r="F28" s="33">
        <f t="shared" si="8"/>
        <v>-29524</v>
      </c>
      <c r="G28" s="33">
        <f t="shared" si="8"/>
        <v>-11814</v>
      </c>
      <c r="H28" s="33">
        <f t="shared" si="8"/>
        <v>-5240.4</v>
      </c>
      <c r="I28" s="33">
        <f t="shared" si="8"/>
        <v>-9521.6</v>
      </c>
      <c r="J28" s="33">
        <f t="shared" si="8"/>
        <v>-4514.4</v>
      </c>
      <c r="K28" s="33">
        <f t="shared" si="8"/>
        <v>-16720</v>
      </c>
      <c r="L28" s="33">
        <f t="shared" si="7"/>
        <v>-150532.8</v>
      </c>
      <c r="M28"/>
    </row>
    <row r="29" spans="1:13" s="36" customFormat="1" ht="18.75" customHeight="1">
      <c r="A29" s="34" t="s">
        <v>58</v>
      </c>
      <c r="B29" s="33">
        <f>-ROUND((B9)*$E$3,2)</f>
        <v>-7308.4</v>
      </c>
      <c r="C29" s="33">
        <f aca="true" t="shared" si="9" ref="C29:K29">-ROUND((C9)*$E$3,2)</f>
        <v>-9988</v>
      </c>
      <c r="D29" s="33">
        <f t="shared" si="9"/>
        <v>-28617.6</v>
      </c>
      <c r="E29" s="33">
        <f t="shared" si="9"/>
        <v>-27284.4</v>
      </c>
      <c r="F29" s="33">
        <f t="shared" si="9"/>
        <v>-29524</v>
      </c>
      <c r="G29" s="33">
        <f t="shared" si="9"/>
        <v>-11814</v>
      </c>
      <c r="H29" s="33">
        <f t="shared" si="9"/>
        <v>-5240.4</v>
      </c>
      <c r="I29" s="33">
        <f t="shared" si="9"/>
        <v>-9521.6</v>
      </c>
      <c r="J29" s="33">
        <f t="shared" si="9"/>
        <v>-4514.4</v>
      </c>
      <c r="K29" s="33">
        <f t="shared" si="9"/>
        <v>-16720</v>
      </c>
      <c r="L29" s="33">
        <f t="shared" si="7"/>
        <v>-150532.8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-19995.4</v>
      </c>
      <c r="C33" s="38">
        <f t="shared" si="10"/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93647.56</v>
      </c>
      <c r="C48" s="41">
        <f aca="true" t="shared" si="12" ref="C48:K48">IF(C17+C27+C40+C49&lt;0,0,C17+C27+C49)</f>
        <v>92519.92</v>
      </c>
      <c r="D48" s="41">
        <f t="shared" si="12"/>
        <v>327206.91000000003</v>
      </c>
      <c r="E48" s="41">
        <f t="shared" si="12"/>
        <v>290153.93000000005</v>
      </c>
      <c r="F48" s="41">
        <f t="shared" si="12"/>
        <v>314725.35000000003</v>
      </c>
      <c r="G48" s="41">
        <f t="shared" si="12"/>
        <v>137221.94999999998</v>
      </c>
      <c r="H48" s="41">
        <f t="shared" si="12"/>
        <v>78266.6</v>
      </c>
      <c r="I48" s="41">
        <f t="shared" si="12"/>
        <v>123234.44</v>
      </c>
      <c r="J48" s="41">
        <f t="shared" si="12"/>
        <v>101960.44</v>
      </c>
      <c r="K48" s="41">
        <f t="shared" si="12"/>
        <v>180591.75</v>
      </c>
      <c r="L48" s="42">
        <f>SUM(B48:K48)</f>
        <v>1739528.85</v>
      </c>
      <c r="M48" s="54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93647.56</v>
      </c>
      <c r="C54" s="41">
        <f aca="true" t="shared" si="14" ref="C54:J54">SUM(C55:C66)</f>
        <v>92519.92000000001</v>
      </c>
      <c r="D54" s="41">
        <f t="shared" si="14"/>
        <v>327206.92</v>
      </c>
      <c r="E54" s="41">
        <f t="shared" si="14"/>
        <v>290153.92</v>
      </c>
      <c r="F54" s="41">
        <f t="shared" si="14"/>
        <v>314725.35</v>
      </c>
      <c r="G54" s="41">
        <f t="shared" si="14"/>
        <v>137221.95</v>
      </c>
      <c r="H54" s="41">
        <f t="shared" si="14"/>
        <v>78266.61</v>
      </c>
      <c r="I54" s="41">
        <f>SUM(I55:I69)</f>
        <v>123234.44</v>
      </c>
      <c r="J54" s="41">
        <f t="shared" si="14"/>
        <v>101960.44</v>
      </c>
      <c r="K54" s="41">
        <f>SUM(K55:K68)</f>
        <v>180591.75</v>
      </c>
      <c r="L54" s="46">
        <f>SUM(B54:K54)</f>
        <v>1739528.8599999999</v>
      </c>
      <c r="M54" s="40"/>
    </row>
    <row r="55" spans="1:13" ht="18.75" customHeight="1">
      <c r="A55" s="47" t="s">
        <v>51</v>
      </c>
      <c r="B55" s="48">
        <v>93647.56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93647.56</v>
      </c>
      <c r="M55" s="40"/>
    </row>
    <row r="56" spans="1:12" ht="18.75" customHeight="1">
      <c r="A56" s="47" t="s">
        <v>61</v>
      </c>
      <c r="B56" s="17">
        <v>0</v>
      </c>
      <c r="C56" s="48">
        <v>80723.63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80723.63</v>
      </c>
    </row>
    <row r="57" spans="1:12" ht="18.75" customHeight="1">
      <c r="A57" s="47" t="s">
        <v>62</v>
      </c>
      <c r="B57" s="17">
        <v>0</v>
      </c>
      <c r="C57" s="48">
        <v>11796.29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11796.29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327206.92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327206.92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290153.92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290153.92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314725.35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314725.35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137221.95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137221.95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78266.61</v>
      </c>
      <c r="I62" s="17">
        <v>0</v>
      </c>
      <c r="J62" s="17">
        <v>0</v>
      </c>
      <c r="K62" s="17">
        <v>0</v>
      </c>
      <c r="L62" s="46">
        <f t="shared" si="15"/>
        <v>78266.61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101960.44</v>
      </c>
      <c r="K64" s="17">
        <v>0</v>
      </c>
      <c r="L64" s="46">
        <f t="shared" si="15"/>
        <v>101960.44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79677.08</v>
      </c>
      <c r="L65" s="46">
        <f t="shared" si="15"/>
        <v>79677.08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100914.67</v>
      </c>
      <c r="L66" s="46">
        <f t="shared" si="15"/>
        <v>100914.67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1">
        <v>123234.44</v>
      </c>
      <c r="J69" s="52">
        <v>0</v>
      </c>
      <c r="K69" s="52">
        <v>0</v>
      </c>
      <c r="L69" s="51">
        <f>SUM(B69:K69)</f>
        <v>123234.44</v>
      </c>
    </row>
    <row r="70" spans="1:12" ht="18" customHeight="1">
      <c r="A70" s="61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3"/>
      <c r="I71"/>
      <c r="K71"/>
    </row>
    <row r="72" spans="1:11" ht="14.25">
      <c r="A72" s="53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2021-01-21T18:11:07Z</dcterms:modified>
  <cp:category/>
  <cp:version/>
  <cp:contentType/>
  <cp:contentStatus/>
</cp:coreProperties>
</file>