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<sst xmlns="http://schemas.openxmlformats.org/spreadsheetml/2006/main" count="79" uniqueCount="78">
  <si>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</si>
  <si>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</si>
  <si>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</si>
  <si>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</si>
  <si>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</si>
  <si>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</si>
  <si>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</si>
  <si>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</si>
  <si>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</si>
  <si>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</si>
  <si>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</si>
  <si>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</si>
  <si>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</si>
  <si>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</si>
  <si>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</si>
  <si>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</si>
  <si>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</si>
  <si>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</si>
  <si>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</si>
  <si>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</si>
  <si>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</si>
  <si>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</si>
  <si>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</si>
  <si>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</si>
  <si>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</si>
  <si>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</si>
  <si>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</si>
  <si>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</si>
  <si>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</si>
  <si>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</si>
  <si>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</si>
  <si>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</si>
  <si>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</si>
  <si>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</si>
  <si>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</si>
  <si>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</si>
  <si>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</si>
  <si>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</si>
  <si>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</si>
  <si>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</si>
  <si>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</si>
  <si>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</si>
  <si>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</si>
  <si>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</si>
  <si>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</si>
  <si>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</si>
  <si>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</si>
  <si>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</si>
  <si>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</si>
  <si>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</si>
  <si>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</si>
  <si>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</si>
  <si>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</si>
  <si>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</si>
  <si>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</si>
  <si>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</si>
  <si>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</si>
  <si>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</si>
  <si>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</si>
  <si>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</si>
  <si>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</si>
  <si>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</si>
  <si>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</si>
  <si>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</si>
  <si>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</si>
  <si>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</si>
  <si>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</si>
  <si>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</si>
  <si>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</si>
  <si>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</si>
  <si>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</si>
  <si>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</si>
  <si>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</si>
  <si>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</si>
  <si>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</si>
  <si>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</si>
  <si>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16/01/21 - VENCIMENTO 22/01/21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</si>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</sst>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35937</v>
      </c>
      <c r="C7" s="10">
        <f>C8+C11</f>
        <v>44998</v>
      </c>
      <c r="D7" s="10">
        <f aca="true" t="shared" si="0" ref="D7:K7">D8+D11</f>
        <v>130807</v>
      </c>
      <c r="E7" s="10">
        <f t="shared" si="0"/>
        <v>127059</v>
      </c>
      <c r="F7" s="10">
        <f t="shared" si="0"/>
        <v>121264</v>
      </c>
      <c r="G7" s="10">
        <f t="shared" si="0"/>
        <v>55632</v>
      </c>
      <c r="H7" s="10">
        <f t="shared" si="0"/>
        <v>25665</v>
      </c>
      <c r="I7" s="10">
        <f t="shared" si="0"/>
        <v>53282</v>
      </c>
      <c r="J7" s="10">
        <f t="shared" si="0"/>
        <v>33264</v>
      </c>
      <c r="K7" s="10">
        <f t="shared" si="0"/>
        <v>95741</v>
      </c>
      <c r="L7" s="10">
        <f>SUM(B7:K7)</f>
        <v>723649</v>
      </c>
      <c r="M7" s="11"/>
    </row>
    <row r="8" spans="1:13" ht="17.25" customHeight="1">
      <c r="A8" s="12" t="s">
        <v>18</v>
      </c>
      <c r="B8" s="13">
        <f>B9+B10</f>
        <v>3339</v>
      </c>
      <c r="C8" s="13">
        <f aca="true" t="shared" si="1" ref="C8:K8">C9+C10</f>
        <v>3879</v>
      </c>
      <c r="D8" s="13">
        <f t="shared" si="1"/>
        <v>11454</v>
      </c>
      <c r="E8" s="13">
        <f t="shared" si="1"/>
        <v>10296</v>
      </c>
      <c r="F8" s="13">
        <f t="shared" si="1"/>
        <v>9266</v>
      </c>
      <c r="G8" s="13">
        <f t="shared" si="1"/>
        <v>4932</v>
      </c>
      <c r="H8" s="13">
        <f t="shared" si="1"/>
        <v>1971</v>
      </c>
      <c r="I8" s="13">
        <f t="shared" si="1"/>
        <v>3191</v>
      </c>
      <c r="J8" s="13">
        <f t="shared" si="1"/>
        <v>2186</v>
      </c>
      <c r="K8" s="13">
        <f t="shared" si="1"/>
        <v>6736</v>
      </c>
      <c r="L8" s="13">
        <f>SUM(B8:K8)</f>
        <v>57250</v>
      </c>
      <c r="M8"/>
    </row>
    <row r="9" spans="1:13" ht="17.25" customHeight="1">
      <c r="A9" s="14" t="s">
        <v>19</v>
      </c>
      <c r="B9" s="15">
        <v>3338</v>
      </c>
      <c r="C9" s="15">
        <v>3879</v>
      </c>
      <c r="D9" s="15">
        <v>11454</v>
      </c>
      <c r="E9" s="15">
        <v>10296</v>
      </c>
      <c r="F9" s="15">
        <v>9266</v>
      </c>
      <c r="G9" s="15">
        <v>4932</v>
      </c>
      <c r="H9" s="15">
        <v>1971</v>
      </c>
      <c r="I9" s="15">
        <v>3191</v>
      </c>
      <c r="J9" s="15">
        <v>2186</v>
      </c>
      <c r="K9" s="15">
        <v>6736</v>
      </c>
      <c r="L9" s="13">
        <f>SUM(B9:K9)</f>
        <v>57249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32598</v>
      </c>
      <c r="C11" s="15">
        <v>41119</v>
      </c>
      <c r="D11" s="15">
        <v>119353</v>
      </c>
      <c r="E11" s="15">
        <v>116763</v>
      </c>
      <c r="F11" s="15">
        <v>111998</v>
      </c>
      <c r="G11" s="15">
        <v>50700</v>
      </c>
      <c r="H11" s="15">
        <v>23694</v>
      </c>
      <c r="I11" s="15">
        <v>50091</v>
      </c>
      <c r="J11" s="15">
        <v>31078</v>
      </c>
      <c r="K11" s="15">
        <v>89005</v>
      </c>
      <c r="L11" s="13">
        <f>SUM(B11:K11)</f>
        <v>666399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1.196198685215201</v>
      </c>
      <c r="C15" s="22">
        <v>1.38806043181018</v>
      </c>
      <c r="D15" s="22">
        <v>1.400531280871678</v>
      </c>
      <c r="E15" s="22">
        <v>1.251753907660245</v>
      </c>
      <c r="F15" s="22">
        <v>1.500767017856566</v>
      </c>
      <c r="G15" s="22">
        <v>1.397673939675165</v>
      </c>
      <c r="H15" s="22">
        <v>1.446061378664532</v>
      </c>
      <c r="I15" s="22">
        <v>1.305044217860439</v>
      </c>
      <c r="J15" s="22">
        <v>1.694524549397451</v>
      </c>
      <c r="K15" s="22">
        <v>1.183753000732412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250998.39</v>
      </c>
      <c r="C17" s="25">
        <f aca="true" t="shared" si="2" ref="C17:K17">C18+C19+C20+C21+C22+C23+C24</f>
        <v>195809.22</v>
      </c>
      <c r="D17" s="25">
        <f t="shared" si="2"/>
        <v>690488.44</v>
      </c>
      <c r="E17" s="25">
        <f t="shared" si="2"/>
        <v>597800.8200000001</v>
      </c>
      <c r="F17" s="25">
        <f t="shared" si="2"/>
        <v>613614.21</v>
      </c>
      <c r="G17" s="25">
        <f t="shared" si="2"/>
        <v>289195.32</v>
      </c>
      <c r="H17" s="25">
        <f t="shared" si="2"/>
        <v>154019.2</v>
      </c>
      <c r="I17" s="25">
        <f t="shared" si="2"/>
        <v>230676.64000000004</v>
      </c>
      <c r="J17" s="25">
        <f t="shared" si="2"/>
        <v>207702.71999999997</v>
      </c>
      <c r="K17" s="25">
        <f t="shared" si="2"/>
        <v>337628.86000000004</v>
      </c>
      <c r="L17" s="25">
        <f>L18+L19+L20+L21+L22+L23+L24</f>
        <v>3567933.8199999994</v>
      </c>
      <c r="M17"/>
    </row>
    <row r="18" spans="1:13" ht="17.25" customHeight="1">
      <c r="A18" s="26" t="s">
        <v>24</v>
      </c>
      <c r="B18" s="33">
        <f aca="true" t="shared" si="3" ref="B18:K18">ROUND(B13*B7,2)</f>
        <v>208725.69</v>
      </c>
      <c r="C18" s="33">
        <f t="shared" si="3"/>
        <v>137752.38</v>
      </c>
      <c r="D18" s="33">
        <f t="shared" si="3"/>
        <v>476896.16</v>
      </c>
      <c r="E18" s="33">
        <f t="shared" si="3"/>
        <v>468466.53</v>
      </c>
      <c r="F18" s="33">
        <f t="shared" si="3"/>
        <v>395781.44</v>
      </c>
      <c r="G18" s="33">
        <f t="shared" si="3"/>
        <v>199524.17</v>
      </c>
      <c r="H18" s="33">
        <f t="shared" si="3"/>
        <v>101417.81</v>
      </c>
      <c r="I18" s="33">
        <f t="shared" si="3"/>
        <v>174876.85</v>
      </c>
      <c r="J18" s="33">
        <f t="shared" si="3"/>
        <v>117551.65</v>
      </c>
      <c r="K18" s="33">
        <f t="shared" si="3"/>
        <v>276241.51</v>
      </c>
      <c r="L18" s="33">
        <f aca="true" t="shared" si="4" ref="L18:L24">SUM(B18:K18)</f>
        <v>2557234.1899999995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40951.71</v>
      </c>
      <c r="C19" s="33">
        <f t="shared" si="5"/>
        <v>53456.25</v>
      </c>
      <c r="D19" s="33">
        <f t="shared" si="5"/>
        <v>191011.83</v>
      </c>
      <c r="E19" s="33">
        <f t="shared" si="5"/>
        <v>117938.28</v>
      </c>
      <c r="F19" s="33">
        <f t="shared" si="5"/>
        <v>198194.29</v>
      </c>
      <c r="G19" s="33">
        <f t="shared" si="5"/>
        <v>79345.56</v>
      </c>
      <c r="H19" s="33">
        <f t="shared" si="5"/>
        <v>45238.57</v>
      </c>
      <c r="I19" s="33">
        <f t="shared" si="5"/>
        <v>53345.17</v>
      </c>
      <c r="J19" s="33">
        <f t="shared" si="5"/>
        <v>81642.51</v>
      </c>
      <c r="K19" s="33">
        <f t="shared" si="5"/>
        <v>50760.21</v>
      </c>
      <c r="L19" s="33">
        <f t="shared" si="4"/>
        <v>911884.3799999999</v>
      </c>
      <c r="M19"/>
    </row>
    <row r="20" spans="1:13" ht="17.25" customHeight="1">
      <c r="A20" s="27" t="s">
        <v>26</v>
      </c>
      <c r="B20" s="33">
        <v>448.16</v>
      </c>
      <c r="C20" s="33">
        <v>3259.36</v>
      </c>
      <c r="D20" s="33">
        <v>19897.99</v>
      </c>
      <c r="E20" s="33">
        <v>13811.52</v>
      </c>
      <c r="F20" s="33">
        <v>18297.25</v>
      </c>
      <c r="G20" s="33">
        <v>10325.59</v>
      </c>
      <c r="H20" s="33">
        <v>6021.59</v>
      </c>
      <c r="I20" s="33">
        <v>1222.26</v>
      </c>
      <c r="J20" s="33">
        <v>5826.1</v>
      </c>
      <c r="K20" s="33">
        <v>7944.68</v>
      </c>
      <c r="L20" s="33">
        <f t="shared" si="4"/>
        <v>87054.5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-5097.97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-5097.97</v>
      </c>
      <c r="M22"/>
    </row>
    <row r="23" spans="1:13" ht="17.25" customHeight="1">
      <c r="A23" s="27" t="s">
        <v>73</v>
      </c>
      <c r="B23" s="33">
        <v>-468.4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-108.87</v>
      </c>
      <c r="J23" s="33">
        <v>0</v>
      </c>
      <c r="K23" s="33">
        <v>0</v>
      </c>
      <c r="L23" s="33">
        <f t="shared" si="4"/>
        <v>-577.27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-34682.600000000006</v>
      </c>
      <c r="C27" s="33">
        <f t="shared" si="6"/>
        <v>-17067.6</v>
      </c>
      <c r="D27" s="33">
        <f t="shared" si="6"/>
        <v>-50397.6</v>
      </c>
      <c r="E27" s="33">
        <f t="shared" si="6"/>
        <v>-49862.950000000004</v>
      </c>
      <c r="F27" s="33">
        <f t="shared" si="6"/>
        <v>-40770.4</v>
      </c>
      <c r="G27" s="33">
        <f t="shared" si="6"/>
        <v>-21700.8</v>
      </c>
      <c r="H27" s="33">
        <f t="shared" si="6"/>
        <v>-16510.36</v>
      </c>
      <c r="I27" s="33">
        <f t="shared" si="6"/>
        <v>-14040.4</v>
      </c>
      <c r="J27" s="33">
        <f t="shared" si="6"/>
        <v>-9618.4</v>
      </c>
      <c r="K27" s="33">
        <f t="shared" si="6"/>
        <v>-29638.4</v>
      </c>
      <c r="L27" s="33">
        <f aca="true" t="shared" si="7" ref="L27:L33">SUM(B27:K27)</f>
        <v>-284289.51</v>
      </c>
      <c r="M27"/>
    </row>
    <row r="28" spans="1:13" ht="18.75" customHeight="1">
      <c r="A28" s="27" t="s">
        <v>30</v>
      </c>
      <c r="B28" s="33">
        <f>B29+B30+B31+B32</f>
        <v>-14687.2</v>
      </c>
      <c r="C28" s="33">
        <f aca="true" t="shared" si="8" ref="C28:K28">C29+C30+C31+C32</f>
        <v>-17067.6</v>
      </c>
      <c r="D28" s="33">
        <f t="shared" si="8"/>
        <v>-50397.6</v>
      </c>
      <c r="E28" s="33">
        <f t="shared" si="8"/>
        <v>-45302.4</v>
      </c>
      <c r="F28" s="33">
        <f t="shared" si="8"/>
        <v>-40770.4</v>
      </c>
      <c r="G28" s="33">
        <f t="shared" si="8"/>
        <v>-21700.8</v>
      </c>
      <c r="H28" s="33">
        <f t="shared" si="8"/>
        <v>-8672.4</v>
      </c>
      <c r="I28" s="33">
        <f t="shared" si="8"/>
        <v>-14040.4</v>
      </c>
      <c r="J28" s="33">
        <f t="shared" si="8"/>
        <v>-9618.4</v>
      </c>
      <c r="K28" s="33">
        <f t="shared" si="8"/>
        <v>-29638.4</v>
      </c>
      <c r="L28" s="33">
        <f t="shared" si="7"/>
        <v>-251895.59999999995</v>
      </c>
      <c r="M28"/>
    </row>
    <row r="29" spans="1:13" s="36" customFormat="1" ht="18.75" customHeight="1">
      <c r="A29" s="34" t="s">
        <v>58</v>
      </c>
      <c r="B29" s="33">
        <f>-ROUND((B9)*$E$3,2)</f>
        <v>-14687.2</v>
      </c>
      <c r="C29" s="33">
        <f aca="true" t="shared" si="9" ref="C29:K29">-ROUND((C9)*$E$3,2)</f>
        <v>-17067.6</v>
      </c>
      <c r="D29" s="33">
        <f t="shared" si="9"/>
        <v>-50397.6</v>
      </c>
      <c r="E29" s="33">
        <f t="shared" si="9"/>
        <v>-45302.4</v>
      </c>
      <c r="F29" s="33">
        <f t="shared" si="9"/>
        <v>-40770.4</v>
      </c>
      <c r="G29" s="33">
        <f t="shared" si="9"/>
        <v>-21700.8</v>
      </c>
      <c r="H29" s="33">
        <f t="shared" si="9"/>
        <v>-8672.4</v>
      </c>
      <c r="I29" s="33">
        <f t="shared" si="9"/>
        <v>-14040.4</v>
      </c>
      <c r="J29" s="33">
        <f t="shared" si="9"/>
        <v>-9618.4</v>
      </c>
      <c r="K29" s="33">
        <f t="shared" si="9"/>
        <v>-29638.4</v>
      </c>
      <c r="L29" s="33">
        <f t="shared" si="7"/>
        <v>-251895.59999999995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216315.79</v>
      </c>
      <c r="C48" s="41">
        <f aca="true" t="shared" si="12" ref="C48:K48">IF(C17+C27+C40+C49&lt;0,0,C17+C27+C49)</f>
        <v>178741.62</v>
      </c>
      <c r="D48" s="41">
        <f t="shared" si="12"/>
        <v>640090.84</v>
      </c>
      <c r="E48" s="41">
        <f t="shared" si="12"/>
        <v>547937.8700000001</v>
      </c>
      <c r="F48" s="41">
        <f t="shared" si="12"/>
        <v>572843.8099999999</v>
      </c>
      <c r="G48" s="41">
        <f t="shared" si="12"/>
        <v>267494.52</v>
      </c>
      <c r="H48" s="41">
        <f t="shared" si="12"/>
        <v>137508.84000000003</v>
      </c>
      <c r="I48" s="41">
        <f t="shared" si="12"/>
        <v>216636.24000000005</v>
      </c>
      <c r="J48" s="41">
        <f t="shared" si="12"/>
        <v>198084.31999999998</v>
      </c>
      <c r="K48" s="41">
        <f t="shared" si="12"/>
        <v>307990.46</v>
      </c>
      <c r="L48" s="42">
        <f>SUM(B48:K48)</f>
        <v>3283644.31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216315.79</v>
      </c>
      <c r="C54" s="41">
        <f aca="true" t="shared" si="14" ref="C54:J54">SUM(C55:C66)</f>
        <v>178741.61</v>
      </c>
      <c r="D54" s="41">
        <f t="shared" si="14"/>
        <v>640090.84</v>
      </c>
      <c r="E54" s="41">
        <f t="shared" si="14"/>
        <v>547937.87</v>
      </c>
      <c r="F54" s="41">
        <f t="shared" si="14"/>
        <v>572843.82</v>
      </c>
      <c r="G54" s="41">
        <f t="shared" si="14"/>
        <v>267494.52</v>
      </c>
      <c r="H54" s="41">
        <f t="shared" si="14"/>
        <v>137508.84</v>
      </c>
      <c r="I54" s="41">
        <f>SUM(I55:I69)</f>
        <v>216636.24000000005</v>
      </c>
      <c r="J54" s="41">
        <f t="shared" si="14"/>
        <v>198084.31999999998</v>
      </c>
      <c r="K54" s="41">
        <f>SUM(K55:K68)</f>
        <v>307990.45</v>
      </c>
      <c r="L54" s="46">
        <f>SUM(B54:K54)</f>
        <v>3283644.3</v>
      </c>
      <c r="M54" s="40"/>
    </row>
    <row r="55" spans="1:13" ht="18.75" customHeight="1">
      <c r="A55" s="47" t="s">
        <v>51</v>
      </c>
      <c r="B55" s="48">
        <v>216315.79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216315.79</v>
      </c>
      <c r="M55" s="40"/>
    </row>
    <row r="56" spans="1:12" ht="18.75" customHeight="1">
      <c r="A56" s="47" t="s">
        <v>61</v>
      </c>
      <c r="B56" s="17">
        <v>0</v>
      </c>
      <c r="C56" s="48">
        <v>156005.68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156005.68</v>
      </c>
    </row>
    <row r="57" spans="1:12" ht="18.75" customHeight="1">
      <c r="A57" s="47" t="s">
        <v>62</v>
      </c>
      <c r="B57" s="17">
        <v>0</v>
      </c>
      <c r="C57" s="48">
        <v>22735.93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22735.93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640090.84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640090.84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547937.87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547937.87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572843.82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572843.82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267494.52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267494.52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137508.84</v>
      </c>
      <c r="I62" s="17">
        <v>0</v>
      </c>
      <c r="J62" s="17">
        <v>0</v>
      </c>
      <c r="K62" s="17">
        <v>0</v>
      </c>
      <c r="L62" s="46">
        <f t="shared" si="15"/>
        <v>137508.84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198084.31999999998</v>
      </c>
      <c r="K64" s="17">
        <v>0</v>
      </c>
      <c r="L64" s="46">
        <f t="shared" si="15"/>
        <v>198084.31999999998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157506.32</v>
      </c>
      <c r="L65" s="46">
        <f t="shared" si="15"/>
        <v>157506.32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150484.13</v>
      </c>
      <c r="L66" s="46">
        <f t="shared" si="15"/>
        <v>150484.13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216636.24000000005</v>
      </c>
      <c r="J69" s="52">
        <v>0</v>
      </c>
      <c r="K69" s="52">
        <v>0</v>
      </c>
      <c r="L69" s="51">
        <f>SUM(B69:K69)</f>
        <v>216636.24000000005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2021-01-21T18:04:48Z</dcterms:modified>
  <cp:category/>
  <cp:version/>
  <cp:contentType/>
  <cp:contentStatus/>
</cp:coreProperties>
</file>