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<sst xmlns="http://schemas.openxmlformats.org/spreadsheetml/2006/main" count="79" uniqueCount="78">
  <si>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</si>
  <si>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</si>
  <si>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</si>
  <si>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</si>
  <si>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</si>
  <si>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</si>
  <si>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</si>
  <si>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</si>
  <si>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</si>
  <si>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</si>
  <si>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</si>
  <si>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</si>
  <si>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</si>
  <si>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</si>
  <si>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</si>
  <si>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</si>
  <si>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</si>
  <si>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</si>
  <si>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</si>
  <si>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</si>
  <si>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</si>
  <si>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</si>
  <si>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</si>
  <si>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</si>
  <si>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</si>
  <si>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</si>
  <si>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</si>
  <si>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</si>
  <si>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</si>
  <si>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</si>
  <si>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</si>
  <si>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</si>
  <si>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</si>
  <si>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</si>
  <si>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</si>
  <si>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</si>
  <si>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</si>
  <si>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</si>
  <si>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</si>
  <si>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</si>
  <si>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</si>
  <si>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</si>
  <si>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</si>
  <si>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</si>
  <si>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</si>
  <si>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</si>
  <si>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</si>
  <si>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</si>
  <si>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</si>
  <si>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</si>
  <si>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</si>
  <si>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</si>
  <si>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</si>
  <si>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</si>
  <si>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</si>
  <si>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</si>
  <si>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</si>
  <si>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</si>
  <si>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</si>
  <si>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</si>
  <si>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</si>
  <si>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</si>
  <si>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</si>
  <si>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</si>
  <si>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</si>
  <si>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</si>
  <si>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</si>
  <si>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</si>
  <si>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</si>
  <si>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</si>
  <si>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</si>
  <si>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</si>
  <si>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</si>
  <si>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</si>
  <si>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</si>
  <si>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</si>
  <si>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15/01/21 - VENCIMENTO 22/01/21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</si>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</sst>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57680</v>
      </c>
      <c r="C7" s="10">
        <f>C8+C11</f>
        <v>75011</v>
      </c>
      <c r="D7" s="10">
        <f aca="true" t="shared" si="0" ref="D7:K7">D8+D11</f>
        <v>208198</v>
      </c>
      <c r="E7" s="10">
        <f t="shared" si="0"/>
        <v>184063</v>
      </c>
      <c r="F7" s="10">
        <f t="shared" si="0"/>
        <v>184199</v>
      </c>
      <c r="G7" s="10">
        <f t="shared" si="0"/>
        <v>95701</v>
      </c>
      <c r="H7" s="10">
        <f t="shared" si="0"/>
        <v>50316</v>
      </c>
      <c r="I7" s="10">
        <f t="shared" si="0"/>
        <v>90142</v>
      </c>
      <c r="J7" s="10">
        <f t="shared" si="0"/>
        <v>71335</v>
      </c>
      <c r="K7" s="10">
        <f t="shared" si="0"/>
        <v>152850</v>
      </c>
      <c r="L7" s="10">
        <f>SUM(B7:K7)</f>
        <v>1169495</v>
      </c>
      <c r="M7" s="11"/>
    </row>
    <row r="8" spans="1:13" ht="17.25" customHeight="1">
      <c r="A8" s="12" t="s">
        <v>18</v>
      </c>
      <c r="B8" s="13">
        <f>B9+B10</f>
        <v>4254</v>
      </c>
      <c r="C8" s="13">
        <f aca="true" t="shared" si="1" ref="C8:K8">C9+C10</f>
        <v>5371</v>
      </c>
      <c r="D8" s="13">
        <f t="shared" si="1"/>
        <v>15041</v>
      </c>
      <c r="E8" s="13">
        <f t="shared" si="1"/>
        <v>12306</v>
      </c>
      <c r="F8" s="13">
        <f t="shared" si="1"/>
        <v>11398</v>
      </c>
      <c r="G8" s="13">
        <f t="shared" si="1"/>
        <v>7162</v>
      </c>
      <c r="H8" s="13">
        <f t="shared" si="1"/>
        <v>3217</v>
      </c>
      <c r="I8" s="13">
        <f t="shared" si="1"/>
        <v>4499</v>
      </c>
      <c r="J8" s="13">
        <f t="shared" si="1"/>
        <v>4032</v>
      </c>
      <c r="K8" s="13">
        <f t="shared" si="1"/>
        <v>9548</v>
      </c>
      <c r="L8" s="13">
        <f>SUM(B8:K8)</f>
        <v>76828</v>
      </c>
      <c r="M8"/>
    </row>
    <row r="9" spans="1:13" ht="17.25" customHeight="1">
      <c r="A9" s="14" t="s">
        <v>19</v>
      </c>
      <c r="B9" s="15">
        <v>4254</v>
      </c>
      <c r="C9" s="15">
        <v>5371</v>
      </c>
      <c r="D9" s="15">
        <v>15041</v>
      </c>
      <c r="E9" s="15">
        <v>12306</v>
      </c>
      <c r="F9" s="15">
        <v>11398</v>
      </c>
      <c r="G9" s="15">
        <v>7162</v>
      </c>
      <c r="H9" s="15">
        <v>3214</v>
      </c>
      <c r="I9" s="15">
        <v>4499</v>
      </c>
      <c r="J9" s="15">
        <v>4032</v>
      </c>
      <c r="K9" s="15">
        <v>9548</v>
      </c>
      <c r="L9" s="13">
        <f>SUM(B9:K9)</f>
        <v>76825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53426</v>
      </c>
      <c r="C11" s="15">
        <v>69640</v>
      </c>
      <c r="D11" s="15">
        <v>193157</v>
      </c>
      <c r="E11" s="15">
        <v>171757</v>
      </c>
      <c r="F11" s="15">
        <v>172801</v>
      </c>
      <c r="G11" s="15">
        <v>88539</v>
      </c>
      <c r="H11" s="15">
        <v>47099</v>
      </c>
      <c r="I11" s="15">
        <v>85643</v>
      </c>
      <c r="J11" s="15">
        <v>67303</v>
      </c>
      <c r="K11" s="15">
        <v>143302</v>
      </c>
      <c r="L11" s="13">
        <f>SUM(B11:K11)</f>
        <v>1092667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1.179584811496695</v>
      </c>
      <c r="C15" s="22">
        <v>1.396225469073665</v>
      </c>
      <c r="D15" s="22">
        <v>1.386166876195849</v>
      </c>
      <c r="E15" s="22">
        <v>1.240476844987601</v>
      </c>
      <c r="F15" s="22">
        <v>1.503738848690789</v>
      </c>
      <c r="G15" s="22">
        <v>1.447393598934457</v>
      </c>
      <c r="H15" s="22">
        <v>1.408743650828587</v>
      </c>
      <c r="I15" s="22">
        <v>1.311030644630382</v>
      </c>
      <c r="J15" s="22">
        <v>1.694524549397451</v>
      </c>
      <c r="K15" s="22">
        <v>1.211282142134528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397296.99999999994</v>
      </c>
      <c r="C17" s="25">
        <f aca="true" t="shared" si="2" ref="C17:K17">C18+C19+C20+C21+C22+C23+C24</f>
        <v>326928.64</v>
      </c>
      <c r="D17" s="25">
        <f t="shared" si="2"/>
        <v>1080424.12</v>
      </c>
      <c r="E17" s="25">
        <f t="shared" si="2"/>
        <v>855678.0700000001</v>
      </c>
      <c r="F17" s="25">
        <f t="shared" si="2"/>
        <v>930675.9899999999</v>
      </c>
      <c r="G17" s="25">
        <f t="shared" si="2"/>
        <v>512284.5800000001</v>
      </c>
      <c r="H17" s="25">
        <f t="shared" si="2"/>
        <v>291500.55999999994</v>
      </c>
      <c r="I17" s="25">
        <f t="shared" si="2"/>
        <v>392855.67</v>
      </c>
      <c r="J17" s="25">
        <f t="shared" si="2"/>
        <v>438941.89</v>
      </c>
      <c r="K17" s="25">
        <f t="shared" si="2"/>
        <v>549648.5</v>
      </c>
      <c r="L17" s="25">
        <f>L18+L19+L20+L21+L22+L23+L24</f>
        <v>5776235.02</v>
      </c>
      <c r="M17"/>
    </row>
    <row r="18" spans="1:13" ht="17.25" customHeight="1">
      <c r="A18" s="26" t="s">
        <v>24</v>
      </c>
      <c r="B18" s="33">
        <f aca="true" t="shared" si="3" ref="B18:K18">ROUND(B13*B7,2)</f>
        <v>335011.21</v>
      </c>
      <c r="C18" s="33">
        <f t="shared" si="3"/>
        <v>229631.17</v>
      </c>
      <c r="D18" s="33">
        <f t="shared" si="3"/>
        <v>759048.27</v>
      </c>
      <c r="E18" s="33">
        <f t="shared" si="3"/>
        <v>678640.28</v>
      </c>
      <c r="F18" s="33">
        <f t="shared" si="3"/>
        <v>601188.7</v>
      </c>
      <c r="G18" s="33">
        <f t="shared" si="3"/>
        <v>343231.64</v>
      </c>
      <c r="H18" s="33">
        <f t="shared" si="3"/>
        <v>198828.71</v>
      </c>
      <c r="I18" s="33">
        <f t="shared" si="3"/>
        <v>295855.06</v>
      </c>
      <c r="J18" s="33">
        <f t="shared" si="3"/>
        <v>252090.76</v>
      </c>
      <c r="K18" s="33">
        <f t="shared" si="3"/>
        <v>441018.11</v>
      </c>
      <c r="L18" s="33">
        <f aca="true" t="shared" si="4" ref="L18:L24">SUM(B18:K18)</f>
        <v>4134543.9099999997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60162.92</v>
      </c>
      <c r="C19" s="33">
        <f t="shared" si="5"/>
        <v>90985.72</v>
      </c>
      <c r="D19" s="33">
        <f t="shared" si="5"/>
        <v>293119.3</v>
      </c>
      <c r="E19" s="33">
        <f t="shared" si="5"/>
        <v>163197.27</v>
      </c>
      <c r="F19" s="33">
        <f t="shared" si="5"/>
        <v>302842.1</v>
      </c>
      <c r="G19" s="33">
        <f t="shared" si="5"/>
        <v>153559.64</v>
      </c>
      <c r="H19" s="33">
        <f t="shared" si="5"/>
        <v>81269.97</v>
      </c>
      <c r="I19" s="33">
        <f t="shared" si="5"/>
        <v>92019.99</v>
      </c>
      <c r="J19" s="33">
        <f t="shared" si="5"/>
        <v>175083.22</v>
      </c>
      <c r="K19" s="33">
        <f t="shared" si="5"/>
        <v>93179.25</v>
      </c>
      <c r="L19" s="33">
        <f t="shared" si="4"/>
        <v>1505419.38</v>
      </c>
      <c r="M19"/>
    </row>
    <row r="20" spans="1:13" ht="17.25" customHeight="1">
      <c r="A20" s="27" t="s">
        <v>26</v>
      </c>
      <c r="B20" s="33">
        <v>1250.04</v>
      </c>
      <c r="C20" s="33">
        <v>4970.52</v>
      </c>
      <c r="D20" s="33">
        <v>25574.09</v>
      </c>
      <c r="E20" s="33">
        <v>16256.03</v>
      </c>
      <c r="F20" s="33">
        <v>25303.96</v>
      </c>
      <c r="G20" s="33">
        <v>15611.4</v>
      </c>
      <c r="H20" s="33">
        <v>10178.04</v>
      </c>
      <c r="I20" s="33">
        <v>3748.26</v>
      </c>
      <c r="J20" s="33">
        <v>9085.45</v>
      </c>
      <c r="K20" s="33">
        <v>12768.68</v>
      </c>
      <c r="L20" s="33">
        <f t="shared" si="4"/>
        <v>124746.46999999997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-468.4</v>
      </c>
      <c r="C23" s="33">
        <v>0</v>
      </c>
      <c r="D23" s="33">
        <v>0</v>
      </c>
      <c r="E23" s="33">
        <v>0</v>
      </c>
      <c r="F23" s="33">
        <v>0</v>
      </c>
      <c r="G23" s="33">
        <v>-118.1</v>
      </c>
      <c r="H23" s="33">
        <v>-117.39</v>
      </c>
      <c r="I23" s="33">
        <v>-108.87</v>
      </c>
      <c r="J23" s="33">
        <v>0</v>
      </c>
      <c r="K23" s="33">
        <v>0</v>
      </c>
      <c r="L23" s="33">
        <f t="shared" si="4"/>
        <v>-812.76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-38713</v>
      </c>
      <c r="C27" s="33">
        <f t="shared" si="6"/>
        <v>-23632.4</v>
      </c>
      <c r="D27" s="33">
        <f t="shared" si="6"/>
        <v>-66180.4</v>
      </c>
      <c r="E27" s="33">
        <f t="shared" si="6"/>
        <v>-58706.950000000004</v>
      </c>
      <c r="F27" s="33">
        <f t="shared" si="6"/>
        <v>-50151.2</v>
      </c>
      <c r="G27" s="33">
        <f t="shared" si="6"/>
        <v>-31512.8</v>
      </c>
      <c r="H27" s="33">
        <f t="shared" si="6"/>
        <v>-21979.56</v>
      </c>
      <c r="I27" s="33">
        <f t="shared" si="6"/>
        <v>-29436.559999999998</v>
      </c>
      <c r="J27" s="33">
        <f t="shared" si="6"/>
        <v>-17740.8</v>
      </c>
      <c r="K27" s="33">
        <f t="shared" si="6"/>
        <v>-42011.2</v>
      </c>
      <c r="L27" s="33">
        <f aca="true" t="shared" si="7" ref="L27:L33">SUM(B27:K27)</f>
        <v>-380064.87</v>
      </c>
      <c r="M27"/>
    </row>
    <row r="28" spans="1:13" ht="18.75" customHeight="1">
      <c r="A28" s="27" t="s">
        <v>30</v>
      </c>
      <c r="B28" s="33">
        <f>B29+B30+B31+B32</f>
        <v>-18717.6</v>
      </c>
      <c r="C28" s="33">
        <f aca="true" t="shared" si="8" ref="C28:K28">C29+C30+C31+C32</f>
        <v>-23632.4</v>
      </c>
      <c r="D28" s="33">
        <f t="shared" si="8"/>
        <v>-66180.4</v>
      </c>
      <c r="E28" s="33">
        <f t="shared" si="8"/>
        <v>-54146.4</v>
      </c>
      <c r="F28" s="33">
        <f t="shared" si="8"/>
        <v>-50151.2</v>
      </c>
      <c r="G28" s="33">
        <f t="shared" si="8"/>
        <v>-31512.8</v>
      </c>
      <c r="H28" s="33">
        <f t="shared" si="8"/>
        <v>-14141.6</v>
      </c>
      <c r="I28" s="33">
        <f t="shared" si="8"/>
        <v>-29436.559999999998</v>
      </c>
      <c r="J28" s="33">
        <f t="shared" si="8"/>
        <v>-17740.8</v>
      </c>
      <c r="K28" s="33">
        <f t="shared" si="8"/>
        <v>-42011.2</v>
      </c>
      <c r="L28" s="33">
        <f t="shared" si="7"/>
        <v>-347670.95999999996</v>
      </c>
      <c r="M28"/>
    </row>
    <row r="29" spans="1:13" s="36" customFormat="1" ht="18.75" customHeight="1">
      <c r="A29" s="34" t="s">
        <v>58</v>
      </c>
      <c r="B29" s="33">
        <f>-ROUND((B9)*$E$3,2)</f>
        <v>-18717.6</v>
      </c>
      <c r="C29" s="33">
        <f aca="true" t="shared" si="9" ref="C29:K29">-ROUND((C9)*$E$3,2)</f>
        <v>-23632.4</v>
      </c>
      <c r="D29" s="33">
        <f t="shared" si="9"/>
        <v>-66180.4</v>
      </c>
      <c r="E29" s="33">
        <f t="shared" si="9"/>
        <v>-54146.4</v>
      </c>
      <c r="F29" s="33">
        <f t="shared" si="9"/>
        <v>-50151.2</v>
      </c>
      <c r="G29" s="33">
        <f t="shared" si="9"/>
        <v>-31512.8</v>
      </c>
      <c r="H29" s="33">
        <f t="shared" si="9"/>
        <v>-14141.6</v>
      </c>
      <c r="I29" s="33">
        <f t="shared" si="9"/>
        <v>-19795.6</v>
      </c>
      <c r="J29" s="33">
        <f t="shared" si="9"/>
        <v>-17740.8</v>
      </c>
      <c r="K29" s="33">
        <f t="shared" si="9"/>
        <v>-42011.2</v>
      </c>
      <c r="L29" s="33">
        <f t="shared" si="7"/>
        <v>-338030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-78.84</v>
      </c>
      <c r="J31" s="17">
        <v>0</v>
      </c>
      <c r="K31" s="17">
        <v>0</v>
      </c>
      <c r="L31" s="33">
        <f t="shared" si="7"/>
        <v>-78.84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-9562.12</v>
      </c>
      <c r="J32" s="17">
        <v>0</v>
      </c>
      <c r="K32" s="17">
        <v>0</v>
      </c>
      <c r="L32" s="33">
        <f t="shared" si="7"/>
        <v>-9562.12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358583.99999999994</v>
      </c>
      <c r="C48" s="41">
        <f aca="true" t="shared" si="12" ref="C48:K48">IF(C17+C27+C40+C49&lt;0,0,C17+C27+C49)</f>
        <v>303296.24</v>
      </c>
      <c r="D48" s="41">
        <f t="shared" si="12"/>
        <v>1014243.7200000001</v>
      </c>
      <c r="E48" s="41">
        <f t="shared" si="12"/>
        <v>796971.1200000001</v>
      </c>
      <c r="F48" s="41">
        <f t="shared" si="12"/>
        <v>880524.7899999999</v>
      </c>
      <c r="G48" s="41">
        <f t="shared" si="12"/>
        <v>480771.7800000001</v>
      </c>
      <c r="H48" s="41">
        <f t="shared" si="12"/>
        <v>269520.99999999994</v>
      </c>
      <c r="I48" s="41">
        <f t="shared" si="12"/>
        <v>363419.11</v>
      </c>
      <c r="J48" s="41">
        <f t="shared" si="12"/>
        <v>421201.09</v>
      </c>
      <c r="K48" s="41">
        <f t="shared" si="12"/>
        <v>507637.3</v>
      </c>
      <c r="L48" s="42">
        <f>SUM(B48:K48)</f>
        <v>5396170.15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358584</v>
      </c>
      <c r="C54" s="41">
        <f aca="true" t="shared" si="14" ref="C54:J54">SUM(C55:C66)</f>
        <v>303296.24</v>
      </c>
      <c r="D54" s="41">
        <f t="shared" si="14"/>
        <v>1014243.72</v>
      </c>
      <c r="E54" s="41">
        <f t="shared" si="14"/>
        <v>796971.13</v>
      </c>
      <c r="F54" s="41">
        <f t="shared" si="14"/>
        <v>880524.79</v>
      </c>
      <c r="G54" s="41">
        <f t="shared" si="14"/>
        <v>480771.77</v>
      </c>
      <c r="H54" s="41">
        <f t="shared" si="14"/>
        <v>269521</v>
      </c>
      <c r="I54" s="41">
        <f>SUM(I55:I69)</f>
        <v>363419.11</v>
      </c>
      <c r="J54" s="41">
        <f t="shared" si="14"/>
        <v>421201.09</v>
      </c>
      <c r="K54" s="41">
        <f>SUM(K55:K68)</f>
        <v>507637.3</v>
      </c>
      <c r="L54" s="46">
        <f>SUM(B54:K54)</f>
        <v>5396170.149999999</v>
      </c>
      <c r="M54" s="40"/>
    </row>
    <row r="55" spans="1:13" ht="18.75" customHeight="1">
      <c r="A55" s="47" t="s">
        <v>51</v>
      </c>
      <c r="B55" s="48">
        <v>358584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358584</v>
      </c>
      <c r="M55" s="40"/>
    </row>
    <row r="56" spans="1:12" ht="18.75" customHeight="1">
      <c r="A56" s="47" t="s">
        <v>61</v>
      </c>
      <c r="B56" s="17">
        <v>0</v>
      </c>
      <c r="C56" s="48">
        <v>264929.27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264929.27</v>
      </c>
    </row>
    <row r="57" spans="1:12" ht="18.75" customHeight="1">
      <c r="A57" s="47" t="s">
        <v>62</v>
      </c>
      <c r="B57" s="17">
        <v>0</v>
      </c>
      <c r="C57" s="48">
        <v>38366.97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38366.97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1014243.72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1014243.72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796971.13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796971.13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880524.79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880524.79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480771.77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480771.77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269521</v>
      </c>
      <c r="I62" s="17">
        <v>0</v>
      </c>
      <c r="J62" s="17">
        <v>0</v>
      </c>
      <c r="K62" s="17">
        <v>0</v>
      </c>
      <c r="L62" s="46">
        <f t="shared" si="15"/>
        <v>269521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421201.09</v>
      </c>
      <c r="K64" s="17">
        <v>0</v>
      </c>
      <c r="L64" s="46">
        <f t="shared" si="15"/>
        <v>421201.09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281586.41</v>
      </c>
      <c r="L65" s="46">
        <f t="shared" si="15"/>
        <v>281586.41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226050.89</v>
      </c>
      <c r="L66" s="46">
        <f t="shared" si="15"/>
        <v>226050.89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363419.11</v>
      </c>
      <c r="J69" s="52">
        <v>0</v>
      </c>
      <c r="K69" s="52">
        <v>0</v>
      </c>
      <c r="L69" s="51">
        <f>SUM(B69:K69)</f>
        <v>363419.11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2021-01-21T18:03:39Z</dcterms:modified>
  <cp:category/>
  <cp:version/>
  <cp:contentType/>
  <cp:contentStatus/>
</cp:coreProperties>
</file>