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<sst xmlns="http://schemas.openxmlformats.org/spreadsheetml/2006/main" count="79" uniqueCount="78">
  <si>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</si>
  <si>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</si>
  <si>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</si>
  <si>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</si>
  <si>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</si>
  <si>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</si>
  <si>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</si>
  <si>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</si>
  <si>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</si>
  <si>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</si>
  <si>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</si>
  <si>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</si>
  <si>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</si>
  <si>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</si>
  <si>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</si>
  <si>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</si>
  <si>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</si>
  <si>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</si>
  <si>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</si>
  <si>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</si>
  <si>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</si>
  <si>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</si>
  <si>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</si>
  <si>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</si>
  <si>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</si>
  <si>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</si>
  <si>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</si>
  <si>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</si>
  <si>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</si>
  <si>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</si>
  <si>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</si>
  <si>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</si>
  <si>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</si>
  <si>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</si>
  <si>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</si>
  <si>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</si>
  <si>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</si>
  <si>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</si>
  <si>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</si>
  <si>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</si>
  <si>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</si>
  <si>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</si>
  <si>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</si>
  <si>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</si>
  <si>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</si>
  <si>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</si>
  <si>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</si>
  <si>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</si>
  <si>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</si>
  <si>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</si>
  <si>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</si>
  <si>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</si>
  <si>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</si>
  <si>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</si>
  <si>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</si>
  <si>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</si>
  <si>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</si>
  <si>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</si>
  <si>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</si>
  <si>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</si>
  <si>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</si>
  <si>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</si>
  <si>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</si>
  <si>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</si>
  <si>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</si>
  <si>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</si>
  <si>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</si>
  <si>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</si>
  <si>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</si>
  <si>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</si>
  <si>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</si>
  <si>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</si>
  <si>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</si>
  <si>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</si>
  <si>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</si>
  <si>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</si>
  <si>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13/01/21 - VENCIMENTO 20/01/21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</si>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</sst>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61841</v>
      </c>
      <c r="C7" s="10">
        <f>C8+C11</f>
        <v>76796</v>
      </c>
      <c r="D7" s="10">
        <f aca="true" t="shared" si="0" ref="D7:K7">D8+D11</f>
        <v>217750</v>
      </c>
      <c r="E7" s="10">
        <f t="shared" si="0"/>
        <v>194684</v>
      </c>
      <c r="F7" s="10">
        <f t="shared" si="0"/>
        <v>194865</v>
      </c>
      <c r="G7" s="10">
        <f t="shared" si="0"/>
        <v>100521</v>
      </c>
      <c r="H7" s="10">
        <f t="shared" si="0"/>
        <v>52625</v>
      </c>
      <c r="I7" s="10">
        <f t="shared" si="0"/>
        <v>93870</v>
      </c>
      <c r="J7" s="10">
        <f t="shared" si="0"/>
        <v>74652</v>
      </c>
      <c r="K7" s="10">
        <f t="shared" si="0"/>
        <v>155690</v>
      </c>
      <c r="L7" s="10">
        <f>SUM(B7:K7)</f>
        <v>1223294</v>
      </c>
      <c r="M7" s="11"/>
    </row>
    <row r="8" spans="1:13" ht="17.25" customHeight="1">
      <c r="A8" s="12" t="s">
        <v>18</v>
      </c>
      <c r="B8" s="13">
        <f>B9+B10</f>
        <v>4274</v>
      </c>
      <c r="C8" s="13">
        <f aca="true" t="shared" si="1" ref="C8:K8">C9+C10</f>
        <v>5241</v>
      </c>
      <c r="D8" s="13">
        <f t="shared" si="1"/>
        <v>14661</v>
      </c>
      <c r="E8" s="13">
        <f t="shared" si="1"/>
        <v>12173</v>
      </c>
      <c r="F8" s="13">
        <f t="shared" si="1"/>
        <v>11195</v>
      </c>
      <c r="G8" s="13">
        <f t="shared" si="1"/>
        <v>7324</v>
      </c>
      <c r="H8" s="13">
        <f t="shared" si="1"/>
        <v>3343</v>
      </c>
      <c r="I8" s="13">
        <f t="shared" si="1"/>
        <v>4388</v>
      </c>
      <c r="J8" s="13">
        <f t="shared" si="1"/>
        <v>4240</v>
      </c>
      <c r="K8" s="13">
        <f t="shared" si="1"/>
        <v>9554</v>
      </c>
      <c r="L8" s="13">
        <f>SUM(B8:K8)</f>
        <v>76393</v>
      </c>
      <c r="M8"/>
    </row>
    <row r="9" spans="1:13" ht="17.25" customHeight="1">
      <c r="A9" s="14" t="s">
        <v>19</v>
      </c>
      <c r="B9" s="15">
        <v>4274</v>
      </c>
      <c r="C9" s="15">
        <v>5241</v>
      </c>
      <c r="D9" s="15">
        <v>14661</v>
      </c>
      <c r="E9" s="15">
        <v>12173</v>
      </c>
      <c r="F9" s="15">
        <v>11195</v>
      </c>
      <c r="G9" s="15">
        <v>7324</v>
      </c>
      <c r="H9" s="15">
        <v>3343</v>
      </c>
      <c r="I9" s="15">
        <v>4388</v>
      </c>
      <c r="J9" s="15">
        <v>4240</v>
      </c>
      <c r="K9" s="15">
        <v>9554</v>
      </c>
      <c r="L9" s="13">
        <f>SUM(B9:K9)</f>
        <v>76393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57567</v>
      </c>
      <c r="C11" s="15">
        <v>71555</v>
      </c>
      <c r="D11" s="15">
        <v>203089</v>
      </c>
      <c r="E11" s="15">
        <v>182511</v>
      </c>
      <c r="F11" s="15">
        <v>183670</v>
      </c>
      <c r="G11" s="15">
        <v>93197</v>
      </c>
      <c r="H11" s="15">
        <v>49282</v>
      </c>
      <c r="I11" s="15">
        <v>89482</v>
      </c>
      <c r="J11" s="15">
        <v>70412</v>
      </c>
      <c r="K11" s="15">
        <v>146136</v>
      </c>
      <c r="L11" s="13">
        <f>SUM(B11:K11)</f>
        <v>1146901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1.141797054428096</v>
      </c>
      <c r="C15" s="22">
        <v>1.375052318644146</v>
      </c>
      <c r="D15" s="22">
        <v>1.344205225971018</v>
      </c>
      <c r="E15" s="22">
        <v>1.190672184510227</v>
      </c>
      <c r="F15" s="22">
        <v>1.436864674594678</v>
      </c>
      <c r="G15" s="22">
        <v>1.400969442439707</v>
      </c>
      <c r="H15" s="22">
        <v>1.368174394051665</v>
      </c>
      <c r="I15" s="22">
        <v>1.26125840172085</v>
      </c>
      <c r="J15" s="22">
        <v>1.633458791180386</v>
      </c>
      <c r="K15" s="22">
        <v>1.197660980804354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412578.23</v>
      </c>
      <c r="C17" s="25">
        <f aca="true" t="shared" si="2" ref="C17:K17">C18+C19+C20+C21+C22+C23+C24</f>
        <v>329499</v>
      </c>
      <c r="D17" s="25">
        <f t="shared" si="2"/>
        <v>1094851.3399999999</v>
      </c>
      <c r="E17" s="25">
        <f t="shared" si="2"/>
        <v>868178.98</v>
      </c>
      <c r="F17" s="25">
        <f t="shared" si="2"/>
        <v>940658.35</v>
      </c>
      <c r="G17" s="25">
        <f t="shared" si="2"/>
        <v>520648.84</v>
      </c>
      <c r="H17" s="25">
        <f t="shared" si="2"/>
        <v>296206.36</v>
      </c>
      <c r="I17" s="25">
        <f t="shared" si="2"/>
        <v>393698.22</v>
      </c>
      <c r="J17" s="25">
        <f t="shared" si="2"/>
        <v>442817.31000000006</v>
      </c>
      <c r="K17" s="25">
        <f t="shared" si="2"/>
        <v>553577.49</v>
      </c>
      <c r="L17" s="25">
        <f>L18+L19+L20+L21+L22+L23+L24</f>
        <v>5852714.120000001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359178.71</v>
      </c>
      <c r="C18" s="33">
        <f t="shared" si="3"/>
        <v>235095.59</v>
      </c>
      <c r="D18" s="33">
        <f t="shared" si="3"/>
        <v>793872.95</v>
      </c>
      <c r="E18" s="33">
        <f t="shared" si="3"/>
        <v>717799.91</v>
      </c>
      <c r="F18" s="33">
        <f t="shared" si="3"/>
        <v>636000.39</v>
      </c>
      <c r="G18" s="33">
        <f t="shared" si="3"/>
        <v>360518.57</v>
      </c>
      <c r="H18" s="33">
        <f t="shared" si="3"/>
        <v>207952.95</v>
      </c>
      <c r="I18" s="33">
        <f t="shared" si="3"/>
        <v>308090.73</v>
      </c>
      <c r="J18" s="33">
        <f t="shared" si="3"/>
        <v>263812.7</v>
      </c>
      <c r="K18" s="33">
        <f t="shared" si="3"/>
        <v>449212.36</v>
      </c>
      <c r="L18" s="33">
        <f aca="true" t="shared" si="4" ref="L18:L24">SUM(B18:K18)</f>
        <v>4331534.86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50930.48</v>
      </c>
      <c r="C19" s="33">
        <f t="shared" si="5"/>
        <v>88173.15</v>
      </c>
      <c r="D19" s="33">
        <f t="shared" si="5"/>
        <v>273255.22</v>
      </c>
      <c r="E19" s="33">
        <f t="shared" si="5"/>
        <v>136864.48</v>
      </c>
      <c r="F19" s="33">
        <f t="shared" si="5"/>
        <v>277846.1</v>
      </c>
      <c r="G19" s="33">
        <f t="shared" si="5"/>
        <v>144556.93</v>
      </c>
      <c r="H19" s="33">
        <f t="shared" si="5"/>
        <v>76562.95</v>
      </c>
      <c r="I19" s="33">
        <f t="shared" si="5"/>
        <v>80491.29</v>
      </c>
      <c r="J19" s="33">
        <f t="shared" si="5"/>
        <v>167114.47</v>
      </c>
      <c r="K19" s="33">
        <f t="shared" si="5"/>
        <v>88791.76</v>
      </c>
      <c r="L19" s="33">
        <f t="shared" si="4"/>
        <v>1384586.8299999998</v>
      </c>
      <c r="M19"/>
    </row>
    <row r="20" spans="1:13" ht="17.25" customHeight="1">
      <c r="A20" s="27" t="s">
        <v>26</v>
      </c>
      <c r="B20" s="33">
        <v>1127.81</v>
      </c>
      <c r="C20" s="33">
        <v>4889.03</v>
      </c>
      <c r="D20" s="33">
        <v>25040.71</v>
      </c>
      <c r="E20" s="33">
        <v>15930.1</v>
      </c>
      <c r="F20" s="33">
        <v>25470.63</v>
      </c>
      <c r="G20" s="33">
        <v>15573.34</v>
      </c>
      <c r="H20" s="33">
        <v>10349.23</v>
      </c>
      <c r="I20" s="33">
        <v>3992.71</v>
      </c>
      <c r="J20" s="33">
        <v>9207.68</v>
      </c>
      <c r="K20" s="33">
        <v>12890.91</v>
      </c>
      <c r="L20" s="33">
        <f t="shared" si="4"/>
        <v>124472.15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-217.74</v>
      </c>
      <c r="J23" s="33">
        <v>0</v>
      </c>
      <c r="K23" s="33">
        <v>0</v>
      </c>
      <c r="L23" s="33">
        <f t="shared" si="4"/>
        <v>-217.74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-38801</v>
      </c>
      <c r="C27" s="33">
        <f t="shared" si="6"/>
        <v>-23060.4</v>
      </c>
      <c r="D27" s="33">
        <f t="shared" si="6"/>
        <v>-64508.4</v>
      </c>
      <c r="E27" s="33">
        <f t="shared" si="6"/>
        <v>-58121.75</v>
      </c>
      <c r="F27" s="33">
        <f t="shared" si="6"/>
        <v>-49258</v>
      </c>
      <c r="G27" s="33">
        <f t="shared" si="6"/>
        <v>-32225.6</v>
      </c>
      <c r="H27" s="33">
        <f t="shared" si="6"/>
        <v>-22547.16</v>
      </c>
      <c r="I27" s="33">
        <f t="shared" si="6"/>
        <v>-29491.36</v>
      </c>
      <c r="J27" s="33">
        <f t="shared" si="6"/>
        <v>-18656</v>
      </c>
      <c r="K27" s="33">
        <f t="shared" si="6"/>
        <v>-42037.6</v>
      </c>
      <c r="L27" s="33">
        <f aca="true" t="shared" si="7" ref="L27:L33">SUM(B27:K27)</f>
        <v>-378707.2699999999</v>
      </c>
      <c r="M27"/>
    </row>
    <row r="28" spans="1:13" ht="18.75" customHeight="1">
      <c r="A28" s="27" t="s">
        <v>30</v>
      </c>
      <c r="B28" s="33">
        <f>B29+B30+B31+B32</f>
        <v>-18805.6</v>
      </c>
      <c r="C28" s="33">
        <f aca="true" t="shared" si="8" ref="C28:K28">C29+C30+C31+C32</f>
        <v>-23060.4</v>
      </c>
      <c r="D28" s="33">
        <f t="shared" si="8"/>
        <v>-64508.4</v>
      </c>
      <c r="E28" s="33">
        <f t="shared" si="8"/>
        <v>-53561.2</v>
      </c>
      <c r="F28" s="33">
        <f t="shared" si="8"/>
        <v>-49258</v>
      </c>
      <c r="G28" s="33">
        <f t="shared" si="8"/>
        <v>-32225.6</v>
      </c>
      <c r="H28" s="33">
        <f t="shared" si="8"/>
        <v>-14709.2</v>
      </c>
      <c r="I28" s="33">
        <f t="shared" si="8"/>
        <v>-29491.36</v>
      </c>
      <c r="J28" s="33">
        <f t="shared" si="8"/>
        <v>-18656</v>
      </c>
      <c r="K28" s="33">
        <f t="shared" si="8"/>
        <v>-42037.6</v>
      </c>
      <c r="L28" s="33">
        <f t="shared" si="7"/>
        <v>-346313.36</v>
      </c>
      <c r="M28"/>
    </row>
    <row r="29" spans="1:13" s="36" customFormat="1" ht="18.75" customHeight="1">
      <c r="A29" s="34" t="s">
        <v>58</v>
      </c>
      <c r="B29" s="33">
        <f>-ROUND((B9)*$E$3,2)</f>
        <v>-18805.6</v>
      </c>
      <c r="C29" s="33">
        <f aca="true" t="shared" si="9" ref="C29:K29">-ROUND((C9)*$E$3,2)</f>
        <v>-23060.4</v>
      </c>
      <c r="D29" s="33">
        <f t="shared" si="9"/>
        <v>-64508.4</v>
      </c>
      <c r="E29" s="33">
        <f t="shared" si="9"/>
        <v>-53561.2</v>
      </c>
      <c r="F29" s="33">
        <f t="shared" si="9"/>
        <v>-49258</v>
      </c>
      <c r="G29" s="33">
        <f t="shared" si="9"/>
        <v>-32225.6</v>
      </c>
      <c r="H29" s="33">
        <f t="shared" si="9"/>
        <v>-14709.2</v>
      </c>
      <c r="I29" s="33">
        <f t="shared" si="9"/>
        <v>-19307.2</v>
      </c>
      <c r="J29" s="33">
        <f t="shared" si="9"/>
        <v>-18656</v>
      </c>
      <c r="K29" s="33">
        <f t="shared" si="9"/>
        <v>-42037.6</v>
      </c>
      <c r="L29" s="33">
        <f t="shared" si="7"/>
        <v>-336129.19999999995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-10172.9</v>
      </c>
      <c r="J32" s="17">
        <v>0</v>
      </c>
      <c r="K32" s="17">
        <v>0</v>
      </c>
      <c r="L32" s="33">
        <f t="shared" si="7"/>
        <v>-10172.9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373777.23</v>
      </c>
      <c r="C48" s="41">
        <f aca="true" t="shared" si="12" ref="C48:K48">IF(C17+C27+C40+C49&lt;0,0,C17+C27+C49)</f>
        <v>306438.6</v>
      </c>
      <c r="D48" s="41">
        <f t="shared" si="12"/>
        <v>1030342.9399999998</v>
      </c>
      <c r="E48" s="41">
        <f t="shared" si="12"/>
        <v>810057.23</v>
      </c>
      <c r="F48" s="41">
        <f t="shared" si="12"/>
        <v>891400.35</v>
      </c>
      <c r="G48" s="41">
        <f t="shared" si="12"/>
        <v>488423.24000000005</v>
      </c>
      <c r="H48" s="41">
        <f t="shared" si="12"/>
        <v>273659.2</v>
      </c>
      <c r="I48" s="41">
        <f t="shared" si="12"/>
        <v>364206.86</v>
      </c>
      <c r="J48" s="41">
        <f t="shared" si="12"/>
        <v>424161.31000000006</v>
      </c>
      <c r="K48" s="41">
        <f t="shared" si="12"/>
        <v>511539.89</v>
      </c>
      <c r="L48" s="42">
        <f>SUM(B48:K48)</f>
        <v>5474006.850000001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373777.24</v>
      </c>
      <c r="C54" s="41">
        <f aca="true" t="shared" si="14" ref="C54:J54">SUM(C55:C66)</f>
        <v>306438.6</v>
      </c>
      <c r="D54" s="41">
        <f t="shared" si="14"/>
        <v>1030342.94</v>
      </c>
      <c r="E54" s="41">
        <f t="shared" si="14"/>
        <v>810057.22</v>
      </c>
      <c r="F54" s="41">
        <f t="shared" si="14"/>
        <v>891400.35</v>
      </c>
      <c r="G54" s="41">
        <f t="shared" si="14"/>
        <v>488423.24</v>
      </c>
      <c r="H54" s="41">
        <f t="shared" si="14"/>
        <v>273659.21</v>
      </c>
      <c r="I54" s="41">
        <f>SUM(I55:I69)</f>
        <v>364206.86</v>
      </c>
      <c r="J54" s="41">
        <f t="shared" si="14"/>
        <v>424161.31000000006</v>
      </c>
      <c r="K54" s="41">
        <f>SUM(K55:K68)</f>
        <v>511539.88</v>
      </c>
      <c r="L54" s="46">
        <f>SUM(B54:K54)</f>
        <v>5474006.850000001</v>
      </c>
      <c r="M54" s="40"/>
    </row>
    <row r="55" spans="1:13" ht="18.75" customHeight="1">
      <c r="A55" s="47" t="s">
        <v>51</v>
      </c>
      <c r="B55" s="48">
        <v>373777.24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373777.24</v>
      </c>
      <c r="M55" s="40"/>
    </row>
    <row r="56" spans="1:12" ht="18.75" customHeight="1">
      <c r="A56" s="47" t="s">
        <v>61</v>
      </c>
      <c r="B56" s="17">
        <v>0</v>
      </c>
      <c r="C56" s="48">
        <v>267582.19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267582.19</v>
      </c>
    </row>
    <row r="57" spans="1:12" ht="18.75" customHeight="1">
      <c r="A57" s="47" t="s">
        <v>62</v>
      </c>
      <c r="B57" s="17">
        <v>0</v>
      </c>
      <c r="C57" s="48">
        <v>38856.41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38856.41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1030342.94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1030342.94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810057.22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810057.22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891400.35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891400.35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488423.24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488423.24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273659.21</v>
      </c>
      <c r="I62" s="17">
        <v>0</v>
      </c>
      <c r="J62" s="17">
        <v>0</v>
      </c>
      <c r="K62" s="17">
        <v>0</v>
      </c>
      <c r="L62" s="46">
        <f t="shared" si="15"/>
        <v>273659.21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424161.31000000006</v>
      </c>
      <c r="K64" s="17">
        <v>0</v>
      </c>
      <c r="L64" s="46">
        <f t="shared" si="15"/>
        <v>424161.31000000006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284262.71</v>
      </c>
      <c r="L65" s="46">
        <f t="shared" si="15"/>
        <v>284262.71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227277.17</v>
      </c>
      <c r="L66" s="46">
        <f t="shared" si="15"/>
        <v>227277.17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364206.86</v>
      </c>
      <c r="J69" s="52">
        <v>0</v>
      </c>
      <c r="K69" s="52">
        <v>0</v>
      </c>
      <c r="L69" s="51">
        <f>SUM(B69:K69)</f>
        <v>364206.86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2021-01-19T18:51:09Z</dcterms:modified>
  <cp:category/>
  <cp:version/>
  <cp:contentType/>
  <cp:contentStatus/>
</cp:coreProperties>
</file>