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<sst xmlns="http://schemas.openxmlformats.org/spreadsheetml/2006/main" count="79" uniqueCount="78">
  <si>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</si>
  <si>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</si>
  <si>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</si>
  <si>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</si>
  <si>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</si>
  <si>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</si>
  <si>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</si>
  <si>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</si>
  <si>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</si>
  <si>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</si>
  <si>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</si>
  <si>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</si>
  <si>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</si>
  <si>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</si>
  <si>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</si>
  <si>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</si>
  <si>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</si>
  <si>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</si>
  <si>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</si>
  <si>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</si>
  <si>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</si>
  <si>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</si>
  <si>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</si>
  <si>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</si>
  <si>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</si>
  <si>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</si>
  <si>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</si>
  <si>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</si>
  <si>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</si>
  <si>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</si>
  <si>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</si>
  <si>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</si>
  <si>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</si>
  <si>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</si>
  <si>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</si>
  <si>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</si>
  <si>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</si>
  <si>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</si>
  <si>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</si>
  <si>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</si>
  <si>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</si>
  <si>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</si>
  <si>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</si>
  <si>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</si>
  <si>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</si>
  <si>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</si>
  <si>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</si>
  <si>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</si>
  <si>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</si>
  <si>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</si>
  <si>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</si>
  <si>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</si>
  <si>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</si>
  <si>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</si>
  <si>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</si>
  <si>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</si>
  <si>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</si>
  <si>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</si>
  <si>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</si>
  <si>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</si>
  <si>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</si>
  <si>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</si>
  <si>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</si>
  <si>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</si>
  <si>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</si>
  <si>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</si>
  <si>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</si>
  <si>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</si>
  <si>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</si>
  <si>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</si>
  <si>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</si>
  <si>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</si>
  <si>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</si>
  <si>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</si>
  <si>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</si>
  <si>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</si>
  <si>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12/01/21 - VENCIMENTO 19/01/21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</si>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</sst>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9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58873</v>
      </c>
      <c r="C7" s="10">
        <f>C8+C11</f>
        <v>74858</v>
      </c>
      <c r="D7" s="10">
        <f aca="true" t="shared" si="0" ref="D7:K7">D8+D11</f>
        <v>209033</v>
      </c>
      <c r="E7" s="10">
        <f t="shared" si="0"/>
        <v>191626</v>
      </c>
      <c r="F7" s="10">
        <f t="shared" si="0"/>
        <v>190741</v>
      </c>
      <c r="G7" s="10">
        <f t="shared" si="0"/>
        <v>99008</v>
      </c>
      <c r="H7" s="10">
        <f t="shared" si="0"/>
        <v>51495</v>
      </c>
      <c r="I7" s="10">
        <f t="shared" si="0"/>
        <v>90802</v>
      </c>
      <c r="J7" s="10">
        <f t="shared" si="0"/>
        <v>71872</v>
      </c>
      <c r="K7" s="10">
        <f t="shared" si="0"/>
        <v>153475</v>
      </c>
      <c r="L7" s="10">
        <f>SUM(B7:K7)</f>
        <v>1191783</v>
      </c>
      <c r="M7" s="11"/>
    </row>
    <row r="8" spans="1:13" ht="17.25" customHeight="1">
      <c r="A8" s="12" t="s">
        <v>18</v>
      </c>
      <c r="B8" s="13">
        <f>B9+B10</f>
        <v>4193</v>
      </c>
      <c r="C8" s="13">
        <f aca="true" t="shared" si="1" ref="C8:K8">C9+C10</f>
        <v>5296</v>
      </c>
      <c r="D8" s="13">
        <f t="shared" si="1"/>
        <v>14934</v>
      </c>
      <c r="E8" s="13">
        <f t="shared" si="1"/>
        <v>12273</v>
      </c>
      <c r="F8" s="13">
        <f t="shared" si="1"/>
        <v>11314</v>
      </c>
      <c r="G8" s="13">
        <f t="shared" si="1"/>
        <v>7332</v>
      </c>
      <c r="H8" s="13">
        <f t="shared" si="1"/>
        <v>3443</v>
      </c>
      <c r="I8" s="13">
        <f t="shared" si="1"/>
        <v>4603</v>
      </c>
      <c r="J8" s="13">
        <f t="shared" si="1"/>
        <v>4220</v>
      </c>
      <c r="K8" s="13">
        <f t="shared" si="1"/>
        <v>9325</v>
      </c>
      <c r="L8" s="13">
        <f>SUM(B8:K8)</f>
        <v>76933</v>
      </c>
      <c r="M8"/>
    </row>
    <row r="9" spans="1:13" ht="17.25" customHeight="1">
      <c r="A9" s="14" t="s">
        <v>19</v>
      </c>
      <c r="B9" s="15">
        <v>4193</v>
      </c>
      <c r="C9" s="15">
        <v>5296</v>
      </c>
      <c r="D9" s="15">
        <v>14934</v>
      </c>
      <c r="E9" s="15">
        <v>12273</v>
      </c>
      <c r="F9" s="15">
        <v>11314</v>
      </c>
      <c r="G9" s="15">
        <v>7332</v>
      </c>
      <c r="H9" s="15">
        <v>3443</v>
      </c>
      <c r="I9" s="15">
        <v>4603</v>
      </c>
      <c r="J9" s="15">
        <v>4220</v>
      </c>
      <c r="K9" s="15">
        <v>9325</v>
      </c>
      <c r="L9" s="13">
        <f>SUM(B9:K9)</f>
        <v>76933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54680</v>
      </c>
      <c r="C11" s="15">
        <v>69562</v>
      </c>
      <c r="D11" s="15">
        <v>194099</v>
      </c>
      <c r="E11" s="15">
        <v>179353</v>
      </c>
      <c r="F11" s="15">
        <v>179427</v>
      </c>
      <c r="G11" s="15">
        <v>91676</v>
      </c>
      <c r="H11" s="15">
        <v>48052</v>
      </c>
      <c r="I11" s="15">
        <v>86199</v>
      </c>
      <c r="J11" s="15">
        <v>67652</v>
      </c>
      <c r="K11" s="15">
        <v>144150</v>
      </c>
      <c r="L11" s="13">
        <f>SUM(B11:K11)</f>
        <v>1114850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1.196360047599096</v>
      </c>
      <c r="C15" s="22">
        <v>1.397073703373956</v>
      </c>
      <c r="D15" s="22">
        <v>1.388863893445395</v>
      </c>
      <c r="E15" s="22">
        <v>1.203541253216601</v>
      </c>
      <c r="F15" s="22">
        <v>1.465956107819844</v>
      </c>
      <c r="G15" s="22">
        <v>1.424933265062297</v>
      </c>
      <c r="H15" s="22">
        <v>1.394188916203193</v>
      </c>
      <c r="I15" s="22">
        <v>1.309252335629367</v>
      </c>
      <c r="J15" s="22">
        <v>1.68872121760894</v>
      </c>
      <c r="K15" s="22">
        <v>1.211855938736271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411492.43000000005</v>
      </c>
      <c r="C17" s="25">
        <f aca="true" t="shared" si="2" ref="C17:K17">C18+C19+C20+C21+C22+C23+C24</f>
        <v>326387.58999999997</v>
      </c>
      <c r="D17" s="25">
        <f t="shared" si="2"/>
        <v>1085770.8699999999</v>
      </c>
      <c r="E17" s="25">
        <f t="shared" si="2"/>
        <v>863724.43</v>
      </c>
      <c r="F17" s="25">
        <f t="shared" si="2"/>
        <v>939418.99</v>
      </c>
      <c r="G17" s="25">
        <f t="shared" si="2"/>
        <v>521624.33</v>
      </c>
      <c r="H17" s="25">
        <f t="shared" si="2"/>
        <v>295419.07</v>
      </c>
      <c r="I17" s="25">
        <f t="shared" si="2"/>
        <v>395641.17</v>
      </c>
      <c r="J17" s="25">
        <f t="shared" si="2"/>
        <v>440642.87</v>
      </c>
      <c r="K17" s="25">
        <f t="shared" si="2"/>
        <v>552290.62</v>
      </c>
      <c r="L17" s="25">
        <f>L18+L19+L20+L21+L22+L23+L24</f>
        <v>5832412.370000001</v>
      </c>
      <c r="M17"/>
    </row>
    <row r="18" spans="1:13" ht="17.25" customHeight="1">
      <c r="A18" s="26" t="s">
        <v>24</v>
      </c>
      <c r="B18" s="33">
        <f aca="true" t="shared" si="3" ref="B18:K18">ROUND(B13*B7,2)</f>
        <v>341940.27</v>
      </c>
      <c r="C18" s="33">
        <f t="shared" si="3"/>
        <v>229162.8</v>
      </c>
      <c r="D18" s="33">
        <f t="shared" si="3"/>
        <v>762092.51</v>
      </c>
      <c r="E18" s="33">
        <f t="shared" si="3"/>
        <v>706525.06</v>
      </c>
      <c r="F18" s="33">
        <f t="shared" si="3"/>
        <v>622540.48</v>
      </c>
      <c r="G18" s="33">
        <f t="shared" si="3"/>
        <v>355092.19</v>
      </c>
      <c r="H18" s="33">
        <f t="shared" si="3"/>
        <v>203487.64</v>
      </c>
      <c r="I18" s="33">
        <f t="shared" si="3"/>
        <v>298021.24</v>
      </c>
      <c r="J18" s="33">
        <f t="shared" si="3"/>
        <v>253988.46</v>
      </c>
      <c r="K18" s="33">
        <f t="shared" si="3"/>
        <v>442821.42</v>
      </c>
      <c r="L18" s="33">
        <f aca="true" t="shared" si="4" ref="L18:L24">SUM(B18:K18)</f>
        <v>4215672.07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67143.41</v>
      </c>
      <c r="C19" s="33">
        <f t="shared" si="5"/>
        <v>90994.52</v>
      </c>
      <c r="D19" s="33">
        <f t="shared" si="5"/>
        <v>296350.26</v>
      </c>
      <c r="E19" s="33">
        <f t="shared" si="5"/>
        <v>143807</v>
      </c>
      <c r="F19" s="33">
        <f t="shared" si="5"/>
        <v>290076.54</v>
      </c>
      <c r="G19" s="33">
        <f t="shared" si="5"/>
        <v>150890.48</v>
      </c>
      <c r="H19" s="33">
        <f t="shared" si="5"/>
        <v>80212.57</v>
      </c>
      <c r="I19" s="33">
        <f t="shared" si="5"/>
        <v>92163.76</v>
      </c>
      <c r="J19" s="33">
        <f t="shared" si="5"/>
        <v>174927.24</v>
      </c>
      <c r="K19" s="33">
        <f t="shared" si="5"/>
        <v>93814.35</v>
      </c>
      <c r="L19" s="33">
        <f t="shared" si="4"/>
        <v>1480380.1300000001</v>
      </c>
      <c r="M19"/>
    </row>
    <row r="20" spans="1:13" ht="17.25" customHeight="1">
      <c r="A20" s="27" t="s">
        <v>26</v>
      </c>
      <c r="B20" s="33">
        <v>1067.52</v>
      </c>
      <c r="C20" s="33">
        <v>4889.04</v>
      </c>
      <c r="D20" s="33">
        <v>24645.64</v>
      </c>
      <c r="E20" s="33">
        <v>15807.88</v>
      </c>
      <c r="F20" s="33">
        <v>25460.74</v>
      </c>
      <c r="G20" s="33">
        <v>15641.66</v>
      </c>
      <c r="H20" s="33">
        <v>10377.63</v>
      </c>
      <c r="I20" s="33">
        <v>4114.94</v>
      </c>
      <c r="J20" s="33">
        <v>9044.71</v>
      </c>
      <c r="K20" s="33">
        <v>12972.39</v>
      </c>
      <c r="L20" s="33">
        <f t="shared" si="4"/>
        <v>124022.15000000001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-5097.97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-5097.97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-38444.600000000006</v>
      </c>
      <c r="C27" s="33">
        <f t="shared" si="6"/>
        <v>-23777.600000000002</v>
      </c>
      <c r="D27" s="33">
        <f t="shared" si="6"/>
        <v>-65709.6</v>
      </c>
      <c r="E27" s="33">
        <f t="shared" si="6"/>
        <v>-58561.75</v>
      </c>
      <c r="F27" s="33">
        <f t="shared" si="6"/>
        <v>-50296.4</v>
      </c>
      <c r="G27" s="33">
        <f t="shared" si="6"/>
        <v>-32260.8</v>
      </c>
      <c r="H27" s="33">
        <f t="shared" si="6"/>
        <v>-22987.16</v>
      </c>
      <c r="I27" s="33">
        <f t="shared" si="6"/>
        <v>-41247.21</v>
      </c>
      <c r="J27" s="33">
        <f t="shared" si="6"/>
        <v>-18766</v>
      </c>
      <c r="K27" s="33">
        <f t="shared" si="6"/>
        <v>-41980.4</v>
      </c>
      <c r="L27" s="33">
        <f aca="true" t="shared" si="7" ref="L27:L33">SUM(B27:K27)</f>
        <v>-394031.52</v>
      </c>
      <c r="M27"/>
    </row>
    <row r="28" spans="1:13" ht="18.75" customHeight="1">
      <c r="A28" s="27" t="s">
        <v>30</v>
      </c>
      <c r="B28" s="33">
        <f>B29+B30+B31+B32</f>
        <v>-18449.2</v>
      </c>
      <c r="C28" s="33">
        <f aca="true" t="shared" si="8" ref="C28:K28">C29+C30+C31+C32</f>
        <v>-23302.4</v>
      </c>
      <c r="D28" s="33">
        <f t="shared" si="8"/>
        <v>-65709.6</v>
      </c>
      <c r="E28" s="33">
        <f t="shared" si="8"/>
        <v>-54001.2</v>
      </c>
      <c r="F28" s="33">
        <f t="shared" si="8"/>
        <v>-49781.6</v>
      </c>
      <c r="G28" s="33">
        <f t="shared" si="8"/>
        <v>-32260.8</v>
      </c>
      <c r="H28" s="33">
        <f t="shared" si="8"/>
        <v>-15149.2</v>
      </c>
      <c r="I28" s="33">
        <f t="shared" si="8"/>
        <v>-41009.61</v>
      </c>
      <c r="J28" s="33">
        <f t="shared" si="8"/>
        <v>-18568</v>
      </c>
      <c r="K28" s="33">
        <f t="shared" si="8"/>
        <v>-41030</v>
      </c>
      <c r="L28" s="33">
        <f t="shared" si="7"/>
        <v>-359261.61000000004</v>
      </c>
      <c r="M28"/>
    </row>
    <row r="29" spans="1:13" s="36" customFormat="1" ht="18.75" customHeight="1">
      <c r="A29" s="34" t="s">
        <v>58</v>
      </c>
      <c r="B29" s="33">
        <f>-ROUND((B9)*$E$3,2)</f>
        <v>-18449.2</v>
      </c>
      <c r="C29" s="33">
        <f aca="true" t="shared" si="9" ref="C29:K29">-ROUND((C9)*$E$3,2)</f>
        <v>-23302.4</v>
      </c>
      <c r="D29" s="33">
        <f t="shared" si="9"/>
        <v>-65709.6</v>
      </c>
      <c r="E29" s="33">
        <f t="shared" si="9"/>
        <v>-54001.2</v>
      </c>
      <c r="F29" s="33">
        <f t="shared" si="9"/>
        <v>-49781.6</v>
      </c>
      <c r="G29" s="33">
        <f t="shared" si="9"/>
        <v>-32260.8</v>
      </c>
      <c r="H29" s="33">
        <f t="shared" si="9"/>
        <v>-15149.2</v>
      </c>
      <c r="I29" s="33">
        <f t="shared" si="9"/>
        <v>-20253.2</v>
      </c>
      <c r="J29" s="33">
        <f t="shared" si="9"/>
        <v>-18568</v>
      </c>
      <c r="K29" s="33">
        <f t="shared" si="9"/>
        <v>-41030</v>
      </c>
      <c r="L29" s="33">
        <f t="shared" si="7"/>
        <v>-338505.2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-33.79</v>
      </c>
      <c r="J31" s="17">
        <v>0</v>
      </c>
      <c r="K31" s="17">
        <v>0</v>
      </c>
      <c r="L31" s="33">
        <f t="shared" si="7"/>
        <v>-33.79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-20722.62</v>
      </c>
      <c r="J32" s="17">
        <v>0</v>
      </c>
      <c r="K32" s="17">
        <v>0</v>
      </c>
      <c r="L32" s="33">
        <f t="shared" si="7"/>
        <v>-20722.62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-19995.4</v>
      </c>
      <c r="C33" s="38">
        <f t="shared" si="10"/>
        <v>-475.2</v>
      </c>
      <c r="D33" s="38">
        <f t="shared" si="10"/>
        <v>0</v>
      </c>
      <c r="E33" s="38">
        <f t="shared" si="10"/>
        <v>-4560.55</v>
      </c>
      <c r="F33" s="38">
        <f t="shared" si="10"/>
        <v>-514.8</v>
      </c>
      <c r="G33" s="38">
        <f t="shared" si="10"/>
        <v>0</v>
      </c>
      <c r="H33" s="38">
        <f t="shared" si="10"/>
        <v>-7837.96</v>
      </c>
      <c r="I33" s="38">
        <f t="shared" si="10"/>
        <v>-237.6</v>
      </c>
      <c r="J33" s="38">
        <f t="shared" si="10"/>
        <v>-198</v>
      </c>
      <c r="K33" s="38">
        <f t="shared" si="10"/>
        <v>-950.4</v>
      </c>
      <c r="L33" s="33">
        <f t="shared" si="7"/>
        <v>-34769.91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-475.2</v>
      </c>
      <c r="D38" s="17">
        <v>0</v>
      </c>
      <c r="E38" s="17">
        <v>0</v>
      </c>
      <c r="F38" s="17">
        <v>-514.8</v>
      </c>
      <c r="G38" s="17">
        <v>0</v>
      </c>
      <c r="H38" s="17">
        <v>0</v>
      </c>
      <c r="I38" s="17">
        <v>-237.6</v>
      </c>
      <c r="J38" s="17">
        <v>-198</v>
      </c>
      <c r="K38" s="17">
        <v>-950.4</v>
      </c>
      <c r="L38" s="30">
        <f t="shared" si="11"/>
        <v>-2376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373047.8300000001</v>
      </c>
      <c r="C48" s="41">
        <f aca="true" t="shared" si="12" ref="C48:K48">IF(C17+C27+C40+C49&lt;0,0,C17+C27+C49)</f>
        <v>302609.99</v>
      </c>
      <c r="D48" s="41">
        <f t="shared" si="12"/>
        <v>1020061.2699999999</v>
      </c>
      <c r="E48" s="41">
        <f t="shared" si="12"/>
        <v>805162.68</v>
      </c>
      <c r="F48" s="41">
        <f t="shared" si="12"/>
        <v>889122.59</v>
      </c>
      <c r="G48" s="41">
        <f t="shared" si="12"/>
        <v>489363.53</v>
      </c>
      <c r="H48" s="41">
        <f t="shared" si="12"/>
        <v>272431.91000000003</v>
      </c>
      <c r="I48" s="41">
        <f t="shared" si="12"/>
        <v>354393.95999999996</v>
      </c>
      <c r="J48" s="41">
        <f t="shared" si="12"/>
        <v>421876.87</v>
      </c>
      <c r="K48" s="41">
        <f t="shared" si="12"/>
        <v>510310.22</v>
      </c>
      <c r="L48" s="42">
        <f>SUM(B48:K48)</f>
        <v>5438380.85</v>
      </c>
      <c r="M48" s="54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373047.83</v>
      </c>
      <c r="C54" s="41">
        <f aca="true" t="shared" si="14" ref="C54:J54">SUM(C55:C66)</f>
        <v>302609.99</v>
      </c>
      <c r="D54" s="41">
        <f t="shared" si="14"/>
        <v>1020061.27</v>
      </c>
      <c r="E54" s="41">
        <f t="shared" si="14"/>
        <v>805162.68</v>
      </c>
      <c r="F54" s="41">
        <f t="shared" si="14"/>
        <v>889122.58</v>
      </c>
      <c r="G54" s="41">
        <f t="shared" si="14"/>
        <v>489363.54</v>
      </c>
      <c r="H54" s="41">
        <f t="shared" si="14"/>
        <v>272431.91</v>
      </c>
      <c r="I54" s="41">
        <f>SUM(I55:I69)</f>
        <v>354393.95999999996</v>
      </c>
      <c r="J54" s="41">
        <f t="shared" si="14"/>
        <v>421876.87</v>
      </c>
      <c r="K54" s="41">
        <f>SUM(K55:K68)</f>
        <v>510310.22</v>
      </c>
      <c r="L54" s="46">
        <f>SUM(B54:K54)</f>
        <v>5438380.85</v>
      </c>
      <c r="M54" s="40"/>
    </row>
    <row r="55" spans="1:13" ht="18.75" customHeight="1">
      <c r="A55" s="47" t="s">
        <v>51</v>
      </c>
      <c r="B55" s="48">
        <v>373047.83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373047.83</v>
      </c>
      <c r="M55" s="40"/>
    </row>
    <row r="56" spans="1:12" ht="18.75" customHeight="1">
      <c r="A56" s="47" t="s">
        <v>61</v>
      </c>
      <c r="B56" s="17">
        <v>0</v>
      </c>
      <c r="C56" s="48">
        <v>264299.57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264299.57</v>
      </c>
    </row>
    <row r="57" spans="1:12" ht="18.75" customHeight="1">
      <c r="A57" s="47" t="s">
        <v>62</v>
      </c>
      <c r="B57" s="17">
        <v>0</v>
      </c>
      <c r="C57" s="48">
        <v>38310.42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38310.42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1020061.27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1020061.27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805162.68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805162.68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889122.58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889122.58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489363.54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489363.54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272431.91</v>
      </c>
      <c r="I62" s="17">
        <v>0</v>
      </c>
      <c r="J62" s="17">
        <v>0</v>
      </c>
      <c r="K62" s="17">
        <v>0</v>
      </c>
      <c r="L62" s="46">
        <f t="shared" si="15"/>
        <v>272431.91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421876.87</v>
      </c>
      <c r="K64" s="17">
        <v>0</v>
      </c>
      <c r="L64" s="46">
        <f t="shared" si="15"/>
        <v>421876.87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285161.35</v>
      </c>
      <c r="L65" s="46">
        <f t="shared" si="15"/>
        <v>285161.35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225148.87</v>
      </c>
      <c r="L66" s="46">
        <f t="shared" si="15"/>
        <v>225148.87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1">
        <v>354393.95999999996</v>
      </c>
      <c r="J69" s="52">
        <v>0</v>
      </c>
      <c r="K69" s="52">
        <v>0</v>
      </c>
      <c r="L69" s="51">
        <f>SUM(B69:K69)</f>
        <v>354393.95999999996</v>
      </c>
    </row>
    <row r="70" spans="1:12" ht="18" customHeight="1">
      <c r="A70" s="61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3"/>
      <c r="I71"/>
      <c r="K71"/>
    </row>
    <row r="72" spans="1:11" ht="14.25">
      <c r="A72" s="53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2021-01-18T17:52:35Z</dcterms:modified>
  <cp:category/>
  <cp:version/>
  <cp:contentType/>
  <cp:contentStatus/>
</cp:coreProperties>
</file>