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<sst xmlns="http://schemas.openxmlformats.org/spreadsheetml/2006/main" count="79" uniqueCount="78">
  <si>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</si>
  <si>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</si>
  <si>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</si>
  <si>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</si>
  <si>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</si>
  <si>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</si>
  <si>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</si>
  <si>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</si>
  <si>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</si>
  <si>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</si>
  <si>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</si>
  <si>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</si>
  <si>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</si>
  <si>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</si>
  <si>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</si>
  <si>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</si>
  <si>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</si>
  <si>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</si>
  <si>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</si>
  <si>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</si>
  <si>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</si>
  <si>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</si>
  <si>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</si>
  <si>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</si>
  <si>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</si>
  <si>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</si>
  <si>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</si>
  <si>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</si>
  <si>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</si>
  <si>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</si>
  <si>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</si>
  <si>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</si>
  <si>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</si>
  <si>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</si>
  <si>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</si>
  <si>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</si>
  <si>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</si>
  <si>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</si>
  <si>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</si>
  <si>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</si>
  <si>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</si>
  <si>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</si>
  <si>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</si>
  <si>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</si>
  <si>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</si>
  <si>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</si>
  <si>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</si>
  <si>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</si>
  <si>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</si>
  <si>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</si>
  <si>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</si>
  <si>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</si>
  <si>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</si>
  <si>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</si>
  <si>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</si>
  <si>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</si>
  <si>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</si>
  <si>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</si>
  <si>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</si>
  <si>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</si>
  <si>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</si>
  <si>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</si>
  <si>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</si>
  <si>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</si>
  <si>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</si>
  <si>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</si>
  <si>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</si>
  <si>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</si>
  <si>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</si>
  <si>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</si>
  <si>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</si>
  <si>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</si>
  <si>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</si>
  <si>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</si>
  <si>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</si>
  <si>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</si>
  <si>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11/01/21 - VENCIMENTO 18/01/21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</si>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</sst>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D9" sqref="D9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61387</v>
      </c>
      <c r="C7" s="10">
        <f>C8+C11</f>
        <v>75475</v>
      </c>
      <c r="D7" s="10">
        <f aca="true" t="shared" si="0" ref="D7:K7">D8+D11</f>
        <v>213570</v>
      </c>
      <c r="E7" s="10">
        <f t="shared" si="0"/>
        <v>191509</v>
      </c>
      <c r="F7" s="10">
        <f t="shared" si="0"/>
        <v>192008</v>
      </c>
      <c r="G7" s="10">
        <f t="shared" si="0"/>
        <v>98120</v>
      </c>
      <c r="H7" s="10">
        <f t="shared" si="0"/>
        <v>50831</v>
      </c>
      <c r="I7" s="10">
        <f t="shared" si="0"/>
        <v>90360</v>
      </c>
      <c r="J7" s="10">
        <f t="shared" si="0"/>
        <v>70962</v>
      </c>
      <c r="K7" s="10">
        <f t="shared" si="0"/>
        <v>151650</v>
      </c>
      <c r="L7" s="10">
        <f>SUM(B7:K7)</f>
        <v>1195872</v>
      </c>
      <c r="M7" s="11"/>
    </row>
    <row r="8" spans="1:13" ht="17.25" customHeight="1">
      <c r="A8" s="12" t="s">
        <v>18</v>
      </c>
      <c r="B8" s="13">
        <f>B9+B10</f>
        <v>4641</v>
      </c>
      <c r="C8" s="13">
        <f aca="true" t="shared" si="1" ref="C8:K8">C9+C10</f>
        <v>5793</v>
      </c>
      <c r="D8" s="13">
        <f t="shared" si="1"/>
        <v>16381</v>
      </c>
      <c r="E8" s="13">
        <f t="shared" si="1"/>
        <v>13353</v>
      </c>
      <c r="F8" s="13">
        <f t="shared" si="1"/>
        <v>12713</v>
      </c>
      <c r="G8" s="13">
        <f t="shared" si="1"/>
        <v>7869</v>
      </c>
      <c r="H8" s="13">
        <f t="shared" si="1"/>
        <v>3533</v>
      </c>
      <c r="I8" s="13">
        <f t="shared" si="1"/>
        <v>4778</v>
      </c>
      <c r="J8" s="13">
        <f t="shared" si="1"/>
        <v>4301</v>
      </c>
      <c r="K8" s="13">
        <f t="shared" si="1"/>
        <v>10229</v>
      </c>
      <c r="L8" s="13">
        <f>SUM(B8:K8)</f>
        <v>83591</v>
      </c>
      <c r="M8"/>
    </row>
    <row r="9" spans="1:13" ht="17.25" customHeight="1">
      <c r="A9" s="14" t="s">
        <v>19</v>
      </c>
      <c r="B9" s="15">
        <v>4641</v>
      </c>
      <c r="C9" s="15">
        <v>5793</v>
      </c>
      <c r="D9" s="15">
        <v>16381</v>
      </c>
      <c r="E9" s="15">
        <v>13353</v>
      </c>
      <c r="F9" s="15">
        <v>12713</v>
      </c>
      <c r="G9" s="15">
        <v>7869</v>
      </c>
      <c r="H9" s="15">
        <v>3533</v>
      </c>
      <c r="I9" s="15">
        <v>4778</v>
      </c>
      <c r="J9" s="15">
        <v>4301</v>
      </c>
      <c r="K9" s="15">
        <v>10229</v>
      </c>
      <c r="L9" s="13">
        <f>SUM(B9:K9)</f>
        <v>83591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56746</v>
      </c>
      <c r="C11" s="15">
        <v>69682</v>
      </c>
      <c r="D11" s="15">
        <v>197189</v>
      </c>
      <c r="E11" s="15">
        <v>178156</v>
      </c>
      <c r="F11" s="15">
        <v>179295</v>
      </c>
      <c r="G11" s="15">
        <v>90251</v>
      </c>
      <c r="H11" s="15">
        <v>47298</v>
      </c>
      <c r="I11" s="15">
        <v>85582</v>
      </c>
      <c r="J11" s="15">
        <v>66661</v>
      </c>
      <c r="K11" s="15">
        <v>141421</v>
      </c>
      <c r="L11" s="13">
        <f>SUM(B11:K11)</f>
        <v>1112281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1.143428640636499</v>
      </c>
      <c r="C15" s="22">
        <v>1.387618724888553</v>
      </c>
      <c r="D15" s="22">
        <v>1.363481398416167</v>
      </c>
      <c r="E15" s="22">
        <v>1.19587208318014</v>
      </c>
      <c r="F15" s="22">
        <v>1.454653583958094</v>
      </c>
      <c r="G15" s="22">
        <v>1.409407443708678</v>
      </c>
      <c r="H15" s="22">
        <v>1.400421503513498</v>
      </c>
      <c r="I15" s="22">
        <v>1.315086383671227</v>
      </c>
      <c r="J15" s="22">
        <v>1.715316610533835</v>
      </c>
      <c r="K15" s="22">
        <v>1.224513945477345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410198.34</v>
      </c>
      <c r="C17" s="25">
        <f aca="true" t="shared" si="2" ref="C17:K17">C18+C19+C20+C21+C22+C23+C24</f>
        <v>326597.36</v>
      </c>
      <c r="D17" s="25">
        <f t="shared" si="2"/>
        <v>1089196.06</v>
      </c>
      <c r="E17" s="25">
        <f t="shared" si="2"/>
        <v>857487.99</v>
      </c>
      <c r="F17" s="25">
        <f t="shared" si="2"/>
        <v>938232.97</v>
      </c>
      <c r="G17" s="25">
        <f t="shared" si="2"/>
        <v>510790.23000000004</v>
      </c>
      <c r="H17" s="25">
        <f t="shared" si="2"/>
        <v>292895.42999999993</v>
      </c>
      <c r="I17" s="25">
        <f t="shared" si="2"/>
        <v>395431.33</v>
      </c>
      <c r="J17" s="25">
        <f t="shared" si="2"/>
        <v>442044.56</v>
      </c>
      <c r="K17" s="25">
        <f t="shared" si="2"/>
        <v>551672.88</v>
      </c>
      <c r="L17" s="25">
        <f>L18+L19+L20+L21+L22+L23+L24</f>
        <v>5814547.15</v>
      </c>
      <c r="M17"/>
    </row>
    <row r="18" spans="1:13" ht="17.25" customHeight="1">
      <c r="A18" s="26" t="s">
        <v>24</v>
      </c>
      <c r="B18" s="33">
        <f aca="true" t="shared" si="3" ref="B18:K18">ROUND(B13*B7,2)</f>
        <v>356541.83</v>
      </c>
      <c r="C18" s="33">
        <f t="shared" si="3"/>
        <v>231051.62</v>
      </c>
      <c r="D18" s="33">
        <f t="shared" si="3"/>
        <v>778633.51</v>
      </c>
      <c r="E18" s="33">
        <f t="shared" si="3"/>
        <v>706093.68</v>
      </c>
      <c r="F18" s="33">
        <f t="shared" si="3"/>
        <v>626675.71</v>
      </c>
      <c r="G18" s="33">
        <f t="shared" si="3"/>
        <v>351907.38</v>
      </c>
      <c r="H18" s="33">
        <f t="shared" si="3"/>
        <v>200863.78</v>
      </c>
      <c r="I18" s="33">
        <f t="shared" si="3"/>
        <v>296570.56</v>
      </c>
      <c r="J18" s="33">
        <f t="shared" si="3"/>
        <v>250772.61</v>
      </c>
      <c r="K18" s="33">
        <f t="shared" si="3"/>
        <v>437555.75</v>
      </c>
      <c r="L18" s="33">
        <f aca="true" t="shared" si="4" ref="L18:L24">SUM(B18:K18)</f>
        <v>4236666.43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51138.31</v>
      </c>
      <c r="C19" s="33">
        <f t="shared" si="5"/>
        <v>89559.93</v>
      </c>
      <c r="D19" s="33">
        <f t="shared" si="5"/>
        <v>283018.8</v>
      </c>
      <c r="E19" s="33">
        <f t="shared" si="5"/>
        <v>138304.04</v>
      </c>
      <c r="F19" s="33">
        <f t="shared" si="5"/>
        <v>284920.36</v>
      </c>
      <c r="G19" s="33">
        <f t="shared" si="5"/>
        <v>144073.5</v>
      </c>
      <c r="H19" s="33">
        <f t="shared" si="5"/>
        <v>80430.18</v>
      </c>
      <c r="I19" s="33">
        <f t="shared" si="5"/>
        <v>93445.35</v>
      </c>
      <c r="J19" s="33">
        <f t="shared" si="5"/>
        <v>179381.81</v>
      </c>
      <c r="K19" s="33">
        <f t="shared" si="5"/>
        <v>98237.37</v>
      </c>
      <c r="L19" s="33">
        <f t="shared" si="4"/>
        <v>1442509.65</v>
      </c>
      <c r="M19"/>
    </row>
    <row r="20" spans="1:13" ht="17.25" customHeight="1">
      <c r="A20" s="27" t="s">
        <v>26</v>
      </c>
      <c r="B20" s="33">
        <v>1294.07</v>
      </c>
      <c r="C20" s="33">
        <v>4644.58</v>
      </c>
      <c r="D20" s="33">
        <v>24861.29</v>
      </c>
      <c r="E20" s="33">
        <v>16011.58</v>
      </c>
      <c r="F20" s="33">
        <v>25295.67</v>
      </c>
      <c r="G20" s="33">
        <v>15163.65</v>
      </c>
      <c r="H20" s="33">
        <v>10377.63</v>
      </c>
      <c r="I20" s="33">
        <v>4074.19</v>
      </c>
      <c r="J20" s="33">
        <v>9207.68</v>
      </c>
      <c r="K20" s="33">
        <v>13197.3</v>
      </c>
      <c r="L20" s="33">
        <f t="shared" si="4"/>
        <v>124127.64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-117.1</v>
      </c>
      <c r="C23" s="33">
        <v>0</v>
      </c>
      <c r="D23" s="33">
        <v>0</v>
      </c>
      <c r="E23" s="33">
        <v>-505.8</v>
      </c>
      <c r="F23" s="33">
        <v>0</v>
      </c>
      <c r="G23" s="33">
        <v>-354.3</v>
      </c>
      <c r="H23" s="33">
        <v>-117.39</v>
      </c>
      <c r="I23" s="33">
        <v>0</v>
      </c>
      <c r="J23" s="33">
        <v>0</v>
      </c>
      <c r="K23" s="33">
        <v>0</v>
      </c>
      <c r="L23" s="33">
        <f t="shared" si="4"/>
        <v>-1094.5900000000001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-40415.8</v>
      </c>
      <c r="C27" s="33">
        <f t="shared" si="6"/>
        <v>-25489.2</v>
      </c>
      <c r="D27" s="33">
        <f t="shared" si="6"/>
        <v>-72076.4</v>
      </c>
      <c r="E27" s="33">
        <f t="shared" si="6"/>
        <v>-63313.75</v>
      </c>
      <c r="F27" s="33">
        <f t="shared" si="6"/>
        <v>-55937.2</v>
      </c>
      <c r="G27" s="33">
        <f t="shared" si="6"/>
        <v>-34623.6</v>
      </c>
      <c r="H27" s="33">
        <f t="shared" si="6"/>
        <v>-23383.16</v>
      </c>
      <c r="I27" s="33">
        <f t="shared" si="6"/>
        <v>-28827.64</v>
      </c>
      <c r="J27" s="33">
        <f t="shared" si="6"/>
        <v>-18924.4</v>
      </c>
      <c r="K27" s="33">
        <f t="shared" si="6"/>
        <v>-45007.6</v>
      </c>
      <c r="L27" s="33">
        <f aca="true" t="shared" si="7" ref="L27:L33">SUM(B27:K27)</f>
        <v>-407998.74999999994</v>
      </c>
      <c r="M27"/>
    </row>
    <row r="28" spans="1:13" ht="18.75" customHeight="1">
      <c r="A28" s="27" t="s">
        <v>30</v>
      </c>
      <c r="B28" s="33">
        <f>B29+B30+B31+B32</f>
        <v>-20420.4</v>
      </c>
      <c r="C28" s="33">
        <f aca="true" t="shared" si="8" ref="C28:K28">C29+C30+C31+C32</f>
        <v>-25489.2</v>
      </c>
      <c r="D28" s="33">
        <f t="shared" si="8"/>
        <v>-72076.4</v>
      </c>
      <c r="E28" s="33">
        <f t="shared" si="8"/>
        <v>-58753.2</v>
      </c>
      <c r="F28" s="33">
        <f t="shared" si="8"/>
        <v>-55937.2</v>
      </c>
      <c r="G28" s="33">
        <f t="shared" si="8"/>
        <v>-34623.6</v>
      </c>
      <c r="H28" s="33">
        <f t="shared" si="8"/>
        <v>-15545.2</v>
      </c>
      <c r="I28" s="33">
        <f t="shared" si="8"/>
        <v>-28827.64</v>
      </c>
      <c r="J28" s="33">
        <f t="shared" si="8"/>
        <v>-18924.4</v>
      </c>
      <c r="K28" s="33">
        <f t="shared" si="8"/>
        <v>-45007.6</v>
      </c>
      <c r="L28" s="33">
        <f t="shared" si="7"/>
        <v>-375604.84</v>
      </c>
      <c r="M28"/>
    </row>
    <row r="29" spans="1:13" s="36" customFormat="1" ht="18.75" customHeight="1">
      <c r="A29" s="34" t="s">
        <v>58</v>
      </c>
      <c r="B29" s="33">
        <f>-ROUND((B9)*$E$3,2)</f>
        <v>-20420.4</v>
      </c>
      <c r="C29" s="33">
        <f aca="true" t="shared" si="9" ref="C29:K29">-ROUND((C9)*$E$3,2)</f>
        <v>-25489.2</v>
      </c>
      <c r="D29" s="33">
        <f t="shared" si="9"/>
        <v>-72076.4</v>
      </c>
      <c r="E29" s="33">
        <f t="shared" si="9"/>
        <v>-58753.2</v>
      </c>
      <c r="F29" s="33">
        <f t="shared" si="9"/>
        <v>-55937.2</v>
      </c>
      <c r="G29" s="33">
        <f t="shared" si="9"/>
        <v>-34623.6</v>
      </c>
      <c r="H29" s="33">
        <f t="shared" si="9"/>
        <v>-15545.2</v>
      </c>
      <c r="I29" s="33">
        <f t="shared" si="9"/>
        <v>-21023.2</v>
      </c>
      <c r="J29" s="33">
        <f t="shared" si="9"/>
        <v>-18924.4</v>
      </c>
      <c r="K29" s="33">
        <f t="shared" si="9"/>
        <v>-45007.6</v>
      </c>
      <c r="L29" s="33">
        <f t="shared" si="7"/>
        <v>-367800.4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-22.53</v>
      </c>
      <c r="J31" s="17">
        <v>0</v>
      </c>
      <c r="K31" s="17">
        <v>0</v>
      </c>
      <c r="L31" s="33">
        <f t="shared" si="7"/>
        <v>-22.53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-7781.91</v>
      </c>
      <c r="J32" s="17">
        <v>0</v>
      </c>
      <c r="K32" s="17">
        <v>0</v>
      </c>
      <c r="L32" s="33">
        <f t="shared" si="7"/>
        <v>-7781.91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210312.75999999995</v>
      </c>
      <c r="C48" s="41">
        <f aca="true" t="shared" si="12" ref="C48:K48">IF(C17+C27+C40+C49&lt;0,0,C17+C27+C49)</f>
        <v>301108.16</v>
      </c>
      <c r="D48" s="41">
        <f t="shared" si="12"/>
        <v>1017119.66</v>
      </c>
      <c r="E48" s="41">
        <f t="shared" si="12"/>
        <v>794174.24</v>
      </c>
      <c r="F48" s="41">
        <f t="shared" si="12"/>
        <v>882295.77</v>
      </c>
      <c r="G48" s="41">
        <f t="shared" si="12"/>
        <v>476166.63000000006</v>
      </c>
      <c r="H48" s="41">
        <f t="shared" si="12"/>
        <v>269512.26999999996</v>
      </c>
      <c r="I48" s="41">
        <f t="shared" si="12"/>
        <v>366603.69</v>
      </c>
      <c r="J48" s="41">
        <f t="shared" si="12"/>
        <v>423120.16</v>
      </c>
      <c r="K48" s="41">
        <f t="shared" si="12"/>
        <v>506665.28</v>
      </c>
      <c r="L48" s="42">
        <f>SUM(B48:K48)</f>
        <v>5247078.620000001</v>
      </c>
      <c r="M48" s="54"/>
    </row>
    <row r="49" spans="1:12" ht="18.75" customHeight="1">
      <c r="A49" s="27" t="s">
        <v>48</v>
      </c>
      <c r="B49" s="33">
        <v>-159469.7800000001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42">
        <f>SUM(B49:K49)</f>
        <v>-159469.7800000001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210312.76</v>
      </c>
      <c r="C54" s="41">
        <f aca="true" t="shared" si="14" ref="C54:J54">SUM(C55:C66)</f>
        <v>301108.16</v>
      </c>
      <c r="D54" s="41">
        <f t="shared" si="14"/>
        <v>1017119.65</v>
      </c>
      <c r="E54" s="41">
        <f t="shared" si="14"/>
        <v>794174.24</v>
      </c>
      <c r="F54" s="41">
        <f t="shared" si="14"/>
        <v>882295.77</v>
      </c>
      <c r="G54" s="41">
        <f t="shared" si="14"/>
        <v>476166.63</v>
      </c>
      <c r="H54" s="41">
        <f t="shared" si="14"/>
        <v>269512.26</v>
      </c>
      <c r="I54" s="41">
        <f>SUM(I55:I69)</f>
        <v>366603.69</v>
      </c>
      <c r="J54" s="41">
        <f t="shared" si="14"/>
        <v>423120.16</v>
      </c>
      <c r="K54" s="41">
        <f>SUM(K55:K68)</f>
        <v>506665.27</v>
      </c>
      <c r="L54" s="46">
        <f>SUM(B54:K54)</f>
        <v>5247078.59</v>
      </c>
      <c r="M54" s="40"/>
    </row>
    <row r="55" spans="1:13" ht="18.75" customHeight="1">
      <c r="A55" s="47" t="s">
        <v>51</v>
      </c>
      <c r="B55" s="48">
        <v>210312.76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210312.76</v>
      </c>
      <c r="M55" s="40"/>
    </row>
    <row r="56" spans="1:12" ht="18.75" customHeight="1">
      <c r="A56" s="47" t="s">
        <v>61</v>
      </c>
      <c r="B56" s="17">
        <v>0</v>
      </c>
      <c r="C56" s="48">
        <v>262987.87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262987.87</v>
      </c>
    </row>
    <row r="57" spans="1:12" ht="18.75" customHeight="1">
      <c r="A57" s="47" t="s">
        <v>62</v>
      </c>
      <c r="B57" s="17">
        <v>0</v>
      </c>
      <c r="C57" s="48">
        <v>38120.29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38120.29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1017119.65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1017119.65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794174.24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794174.24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882295.77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882295.77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476166.63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476166.63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269512.26</v>
      </c>
      <c r="I62" s="17">
        <v>0</v>
      </c>
      <c r="J62" s="17">
        <v>0</v>
      </c>
      <c r="K62" s="17">
        <v>0</v>
      </c>
      <c r="L62" s="46">
        <f t="shared" si="15"/>
        <v>269512.26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423120.16</v>
      </c>
      <c r="K64" s="17">
        <v>0</v>
      </c>
      <c r="L64" s="46">
        <f t="shared" si="15"/>
        <v>423120.16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277855.23</v>
      </c>
      <c r="L65" s="46">
        <f t="shared" si="15"/>
        <v>277855.23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228810.04</v>
      </c>
      <c r="L66" s="46">
        <f t="shared" si="15"/>
        <v>228810.04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366603.69</v>
      </c>
      <c r="J69" s="52">
        <v>0</v>
      </c>
      <c r="K69" s="52">
        <v>0</v>
      </c>
      <c r="L69" s="51">
        <f>SUM(B69:K69)</f>
        <v>366603.69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2021-01-15T18:24:06Z</dcterms:modified>
  <cp:category/>
  <cp:version/>
  <cp:contentType/>
  <cp:contentStatus/>
</cp:coreProperties>
</file>