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<sst xmlns="http://schemas.openxmlformats.org/spreadsheetml/2006/main" count="79" uniqueCount="78">
  <si>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</si>
  <si>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</si>
  <si>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</si>
  <si>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</si>
  <si>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</si>
  <si>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</si>
  <si>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</si>
  <si>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</si>
  <si>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</si>
  <si>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</si>
  <si>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</si>
  <si>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</si>
  <si>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</si>
  <si>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</si>
  <si>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</si>
  <si>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</si>
  <si>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</si>
  <si>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</si>
  <si>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</si>
  <si>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</si>
  <si>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</si>
  <si>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</si>
  <si>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</si>
  <si>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</si>
  <si>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</si>
  <si>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</si>
  <si>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</si>
  <si>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</si>
  <si>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</si>
  <si>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</si>
  <si>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</si>
  <si>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</si>
  <si>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</si>
  <si>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</si>
  <si>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</si>
  <si>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</si>
  <si>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</si>
  <si>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</si>
  <si>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</si>
  <si>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</si>
  <si>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</si>
  <si>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</si>
  <si>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</si>
  <si>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</si>
  <si>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</si>
  <si>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</si>
  <si>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</si>
  <si>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</si>
  <si>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</si>
  <si>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</si>
  <si>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</si>
  <si>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</si>
  <si>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</si>
  <si>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</si>
  <si>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</si>
  <si>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</si>
  <si>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</si>
  <si>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</si>
  <si>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</si>
  <si>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</si>
  <si>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</si>
  <si>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</si>
  <si>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</si>
  <si>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</si>
  <si>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</si>
  <si>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</si>
  <si>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</si>
  <si>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</si>
  <si>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</si>
  <si>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</si>
  <si>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</si>
  <si>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</si>
  <si>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</si>
  <si>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</si>
  <si>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</si>
  <si>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</si>
  <si>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10/01/21 - VENCIMENTO 15/01/21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</si>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</sst>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15224</v>
      </c>
      <c r="C7" s="10">
        <f>C8+C11</f>
        <v>21448</v>
      </c>
      <c r="D7" s="10">
        <f aca="true" t="shared" si="0" ref="D7:K7">D8+D11</f>
        <v>61916</v>
      </c>
      <c r="E7" s="10">
        <f t="shared" si="0"/>
        <v>63997</v>
      </c>
      <c r="F7" s="10">
        <f t="shared" si="0"/>
        <v>65057</v>
      </c>
      <c r="G7" s="10">
        <f t="shared" si="0"/>
        <v>26723</v>
      </c>
      <c r="H7" s="10">
        <f t="shared" si="0"/>
        <v>13915</v>
      </c>
      <c r="I7" s="10">
        <f t="shared" si="0"/>
        <v>28193</v>
      </c>
      <c r="J7" s="10">
        <f t="shared" si="0"/>
        <v>15918</v>
      </c>
      <c r="K7" s="10">
        <f t="shared" si="0"/>
        <v>51083</v>
      </c>
      <c r="L7" s="10">
        <f>SUM(B7:K7)</f>
        <v>363474</v>
      </c>
      <c r="M7" s="11"/>
    </row>
    <row r="8" spans="1:13" ht="17.25" customHeight="1">
      <c r="A8" s="12" t="s">
        <v>18</v>
      </c>
      <c r="B8" s="13">
        <f>B9+B10</f>
        <v>1524</v>
      </c>
      <c r="C8" s="13">
        <f aca="true" t="shared" si="1" ref="C8:K8">C9+C10</f>
        <v>2124</v>
      </c>
      <c r="D8" s="13">
        <f t="shared" si="1"/>
        <v>6348</v>
      </c>
      <c r="E8" s="13">
        <f t="shared" si="1"/>
        <v>5940</v>
      </c>
      <c r="F8" s="13">
        <f t="shared" si="1"/>
        <v>6220</v>
      </c>
      <c r="G8" s="13">
        <f t="shared" si="1"/>
        <v>2624</v>
      </c>
      <c r="H8" s="13">
        <f t="shared" si="1"/>
        <v>1315</v>
      </c>
      <c r="I8" s="13">
        <f t="shared" si="1"/>
        <v>2078</v>
      </c>
      <c r="J8" s="13">
        <f t="shared" si="1"/>
        <v>1174</v>
      </c>
      <c r="K8" s="13">
        <f t="shared" si="1"/>
        <v>3672</v>
      </c>
      <c r="L8" s="13">
        <f>SUM(B8:K8)</f>
        <v>33019</v>
      </c>
      <c r="M8"/>
    </row>
    <row r="9" spans="1:13" ht="17.25" customHeight="1">
      <c r="A9" s="14" t="s">
        <v>19</v>
      </c>
      <c r="B9" s="15">
        <v>1524</v>
      </c>
      <c r="C9" s="15">
        <v>2124</v>
      </c>
      <c r="D9" s="15">
        <v>6348</v>
      </c>
      <c r="E9" s="15">
        <v>5940</v>
      </c>
      <c r="F9" s="15">
        <v>6220</v>
      </c>
      <c r="G9" s="15">
        <v>2624</v>
      </c>
      <c r="H9" s="15">
        <v>1315</v>
      </c>
      <c r="I9" s="15">
        <v>2078</v>
      </c>
      <c r="J9" s="15">
        <v>1174</v>
      </c>
      <c r="K9" s="15">
        <v>3672</v>
      </c>
      <c r="L9" s="13">
        <f>SUM(B9:K9)</f>
        <v>33019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13700</v>
      </c>
      <c r="C11" s="15">
        <v>19324</v>
      </c>
      <c r="D11" s="15">
        <v>55568</v>
      </c>
      <c r="E11" s="15">
        <v>58057</v>
      </c>
      <c r="F11" s="15">
        <v>58837</v>
      </c>
      <c r="G11" s="15">
        <v>24099</v>
      </c>
      <c r="H11" s="15">
        <v>12600</v>
      </c>
      <c r="I11" s="15">
        <v>26115</v>
      </c>
      <c r="J11" s="15">
        <v>14744</v>
      </c>
      <c r="K11" s="15">
        <v>47411</v>
      </c>
      <c r="L11" s="13">
        <f>SUM(B11:K11)</f>
        <v>330455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1.199271957385368</v>
      </c>
      <c r="C15" s="22">
        <v>1.358576836556111</v>
      </c>
      <c r="D15" s="22">
        <v>1.375558146761789</v>
      </c>
      <c r="E15" s="22">
        <v>1.195425892285595</v>
      </c>
      <c r="F15" s="22">
        <v>1.427824797892057</v>
      </c>
      <c r="G15" s="22">
        <v>1.362661621365271</v>
      </c>
      <c r="H15" s="22">
        <v>1.418762637259523</v>
      </c>
      <c r="I15" s="22">
        <v>1.247121393677406</v>
      </c>
      <c r="J15" s="22">
        <v>1.740730763508666</v>
      </c>
      <c r="K15" s="22">
        <v>1.172275352703572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107628.31999999999</v>
      </c>
      <c r="C17" s="25">
        <f aca="true" t="shared" si="2" ref="C17:K17">C18+C19+C20+C21+C22+C23+C24</f>
        <v>93151.18</v>
      </c>
      <c r="D17" s="25">
        <f t="shared" si="2"/>
        <v>327504.43</v>
      </c>
      <c r="E17" s="25">
        <f t="shared" si="2"/>
        <v>290360.21</v>
      </c>
      <c r="F17" s="25">
        <f t="shared" si="2"/>
        <v>317944.24</v>
      </c>
      <c r="G17" s="25">
        <f t="shared" si="2"/>
        <v>138200.87999999998</v>
      </c>
      <c r="H17" s="25">
        <f t="shared" si="2"/>
        <v>84202.32999999999</v>
      </c>
      <c r="I17" s="25">
        <f t="shared" si="2"/>
        <v>120895.86</v>
      </c>
      <c r="J17" s="25">
        <f t="shared" si="2"/>
        <v>105573.65000000002</v>
      </c>
      <c r="K17" s="25">
        <f t="shared" si="2"/>
        <v>182878.91</v>
      </c>
      <c r="L17" s="25">
        <f>L18+L19+L20+L21+L22+L23+L24</f>
        <v>1768340.0100000002</v>
      </c>
      <c r="M17"/>
    </row>
    <row r="18" spans="1:13" ht="17.25" customHeight="1">
      <c r="A18" s="26" t="s">
        <v>24</v>
      </c>
      <c r="B18" s="33">
        <f aca="true" t="shared" si="3" ref="B18:K18">ROUND(B13*B7,2)</f>
        <v>88422.51</v>
      </c>
      <c r="C18" s="33">
        <f t="shared" si="3"/>
        <v>65658.76</v>
      </c>
      <c r="D18" s="33">
        <f t="shared" si="3"/>
        <v>225733.35</v>
      </c>
      <c r="E18" s="33">
        <f t="shared" si="3"/>
        <v>235956.94</v>
      </c>
      <c r="F18" s="33">
        <f t="shared" si="3"/>
        <v>212333.04</v>
      </c>
      <c r="G18" s="33">
        <f t="shared" si="3"/>
        <v>95842.04</v>
      </c>
      <c r="H18" s="33">
        <f t="shared" si="3"/>
        <v>54986.51</v>
      </c>
      <c r="I18" s="33">
        <f t="shared" si="3"/>
        <v>92532.25</v>
      </c>
      <c r="J18" s="33">
        <f t="shared" si="3"/>
        <v>56252.62</v>
      </c>
      <c r="K18" s="33">
        <f t="shared" si="3"/>
        <v>147389.78</v>
      </c>
      <c r="L18" s="33">
        <f aca="true" t="shared" si="4" ref="L18:L24">SUM(B18:K18)</f>
        <v>1275107.8000000003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17620.13</v>
      </c>
      <c r="C19" s="33">
        <f t="shared" si="5"/>
        <v>23543.71</v>
      </c>
      <c r="D19" s="33">
        <f t="shared" si="5"/>
        <v>84776</v>
      </c>
      <c r="E19" s="33">
        <f t="shared" si="5"/>
        <v>46112.1</v>
      </c>
      <c r="F19" s="33">
        <f t="shared" si="5"/>
        <v>90841.34</v>
      </c>
      <c r="G19" s="33">
        <f t="shared" si="5"/>
        <v>34758.23</v>
      </c>
      <c r="H19" s="33">
        <f t="shared" si="5"/>
        <v>23026.3</v>
      </c>
      <c r="I19" s="33">
        <f t="shared" si="5"/>
        <v>22866.7</v>
      </c>
      <c r="J19" s="33">
        <f t="shared" si="5"/>
        <v>41668.05</v>
      </c>
      <c r="K19" s="33">
        <f t="shared" si="5"/>
        <v>25391.63</v>
      </c>
      <c r="L19" s="33">
        <f t="shared" si="4"/>
        <v>410604.19</v>
      </c>
      <c r="M19"/>
    </row>
    <row r="20" spans="1:13" ht="17.25" customHeight="1">
      <c r="A20" s="27" t="s">
        <v>26</v>
      </c>
      <c r="B20" s="33">
        <v>244.45</v>
      </c>
      <c r="C20" s="33">
        <v>2607.48</v>
      </c>
      <c r="D20" s="33">
        <v>14312.62</v>
      </c>
      <c r="E20" s="33">
        <v>10959.58</v>
      </c>
      <c r="F20" s="33">
        <v>13428.63</v>
      </c>
      <c r="G20" s="33">
        <v>7718.71</v>
      </c>
      <c r="H20" s="33">
        <v>4848.29</v>
      </c>
      <c r="I20" s="33">
        <v>4155.68</v>
      </c>
      <c r="J20" s="33">
        <v>4970.52</v>
      </c>
      <c r="K20" s="33">
        <v>7415.04</v>
      </c>
      <c r="L20" s="33">
        <f t="shared" si="4"/>
        <v>70660.99999999999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-252.9</v>
      </c>
      <c r="F23" s="33">
        <v>0</v>
      </c>
      <c r="G23" s="33">
        <v>-118.1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-371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-26701</v>
      </c>
      <c r="C27" s="33">
        <f t="shared" si="6"/>
        <v>-9345.6</v>
      </c>
      <c r="D27" s="33">
        <f t="shared" si="6"/>
        <v>-27931.2</v>
      </c>
      <c r="E27" s="33">
        <f t="shared" si="6"/>
        <v>-30696.55</v>
      </c>
      <c r="F27" s="33">
        <f t="shared" si="6"/>
        <v>-27368</v>
      </c>
      <c r="G27" s="33">
        <f t="shared" si="6"/>
        <v>-11545.6</v>
      </c>
      <c r="H27" s="33">
        <f t="shared" si="6"/>
        <v>-13623.96</v>
      </c>
      <c r="I27" s="33">
        <f t="shared" si="6"/>
        <v>-9143.2</v>
      </c>
      <c r="J27" s="33">
        <f t="shared" si="6"/>
        <v>-5165.6</v>
      </c>
      <c r="K27" s="33">
        <f t="shared" si="6"/>
        <v>-16156.8</v>
      </c>
      <c r="L27" s="33">
        <f aca="true" t="shared" si="7" ref="L27:L33">SUM(B27:K27)</f>
        <v>-177677.51</v>
      </c>
      <c r="M27"/>
    </row>
    <row r="28" spans="1:13" ht="18.75" customHeight="1">
      <c r="A28" s="27" t="s">
        <v>30</v>
      </c>
      <c r="B28" s="33">
        <f>B29+B30+B31+B32</f>
        <v>-6705.6</v>
      </c>
      <c r="C28" s="33">
        <f aca="true" t="shared" si="8" ref="C28:K28">C29+C30+C31+C32</f>
        <v>-9345.6</v>
      </c>
      <c r="D28" s="33">
        <f t="shared" si="8"/>
        <v>-27931.2</v>
      </c>
      <c r="E28" s="33">
        <f t="shared" si="8"/>
        <v>-26136</v>
      </c>
      <c r="F28" s="33">
        <f t="shared" si="8"/>
        <v>-27368</v>
      </c>
      <c r="G28" s="33">
        <f t="shared" si="8"/>
        <v>-11545.6</v>
      </c>
      <c r="H28" s="33">
        <f t="shared" si="8"/>
        <v>-5786</v>
      </c>
      <c r="I28" s="33">
        <f t="shared" si="8"/>
        <v>-9143.2</v>
      </c>
      <c r="J28" s="33">
        <f t="shared" si="8"/>
        <v>-5165.6</v>
      </c>
      <c r="K28" s="33">
        <f t="shared" si="8"/>
        <v>-16156.8</v>
      </c>
      <c r="L28" s="33">
        <f t="shared" si="7"/>
        <v>-145283.6</v>
      </c>
      <c r="M28"/>
    </row>
    <row r="29" spans="1:13" s="36" customFormat="1" ht="18.75" customHeight="1">
      <c r="A29" s="34" t="s">
        <v>58</v>
      </c>
      <c r="B29" s="33">
        <f>-ROUND((B9)*$E$3,2)</f>
        <v>-6705.6</v>
      </c>
      <c r="C29" s="33">
        <f aca="true" t="shared" si="9" ref="C29:K29">-ROUND((C9)*$E$3,2)</f>
        <v>-9345.6</v>
      </c>
      <c r="D29" s="33">
        <f t="shared" si="9"/>
        <v>-27931.2</v>
      </c>
      <c r="E29" s="33">
        <f t="shared" si="9"/>
        <v>-26136</v>
      </c>
      <c r="F29" s="33">
        <f t="shared" si="9"/>
        <v>-27368</v>
      </c>
      <c r="G29" s="33">
        <f t="shared" si="9"/>
        <v>-11545.6</v>
      </c>
      <c r="H29" s="33">
        <f t="shared" si="9"/>
        <v>-5786</v>
      </c>
      <c r="I29" s="33">
        <f t="shared" si="9"/>
        <v>-9143.2</v>
      </c>
      <c r="J29" s="33">
        <f t="shared" si="9"/>
        <v>-5165.6</v>
      </c>
      <c r="K29" s="33">
        <f t="shared" si="9"/>
        <v>-16156.8</v>
      </c>
      <c r="L29" s="33">
        <f t="shared" si="7"/>
        <v>-145283.6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0</v>
      </c>
      <c r="C48" s="41">
        <f aca="true" t="shared" si="12" ref="C48:K48">IF(C17+C27+C40+C49&lt;0,0,C17+C27+C49)</f>
        <v>83805.57999999999</v>
      </c>
      <c r="D48" s="41">
        <f t="shared" si="12"/>
        <v>299573.23</v>
      </c>
      <c r="E48" s="41">
        <f t="shared" si="12"/>
        <v>259663.66000000003</v>
      </c>
      <c r="F48" s="41">
        <f t="shared" si="12"/>
        <v>290576.24</v>
      </c>
      <c r="G48" s="41">
        <f t="shared" si="12"/>
        <v>126655.27999999997</v>
      </c>
      <c r="H48" s="41">
        <f t="shared" si="12"/>
        <v>70578.37</v>
      </c>
      <c r="I48" s="41">
        <f t="shared" si="12"/>
        <v>111752.66</v>
      </c>
      <c r="J48" s="41">
        <f t="shared" si="12"/>
        <v>100408.05000000002</v>
      </c>
      <c r="K48" s="41">
        <f t="shared" si="12"/>
        <v>166722.11000000002</v>
      </c>
      <c r="L48" s="42">
        <f>SUM(B48:K48)</f>
        <v>1509735.18</v>
      </c>
      <c r="M48" s="54"/>
    </row>
    <row r="49" spans="1:12" ht="18.75" customHeight="1">
      <c r="A49" s="27" t="s">
        <v>48</v>
      </c>
      <c r="B49" s="33">
        <v>-240397.1000000001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42">
        <f>SUM(B49:K49)</f>
        <v>-240397.1000000001</v>
      </c>
    </row>
    <row r="50" spans="1:13" ht="18.75" customHeight="1">
      <c r="A50" s="27" t="s">
        <v>49</v>
      </c>
      <c r="B50" s="33">
        <f>IF(B17+B27+B40+B49&gt;0,0,B17+B27+B49)</f>
        <v>-159469.7800000001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42">
        <f>SUM(B50:K50)</f>
        <v>-159469.7800000001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0</v>
      </c>
      <c r="C54" s="41">
        <f aca="true" t="shared" si="14" ref="C54:J54">SUM(C55:C66)</f>
        <v>83805.58</v>
      </c>
      <c r="D54" s="41">
        <f t="shared" si="14"/>
        <v>299573.23</v>
      </c>
      <c r="E54" s="41">
        <f t="shared" si="14"/>
        <v>259663.65</v>
      </c>
      <c r="F54" s="41">
        <f t="shared" si="14"/>
        <v>290576.24</v>
      </c>
      <c r="G54" s="41">
        <f t="shared" si="14"/>
        <v>126655.28</v>
      </c>
      <c r="H54" s="41">
        <f t="shared" si="14"/>
        <v>70578.37</v>
      </c>
      <c r="I54" s="41">
        <f>SUM(I55:I69)</f>
        <v>111752.66</v>
      </c>
      <c r="J54" s="41">
        <f t="shared" si="14"/>
        <v>100408.05000000002</v>
      </c>
      <c r="K54" s="41">
        <f>SUM(K55:K68)</f>
        <v>166722.11</v>
      </c>
      <c r="L54" s="46">
        <f>SUM(B54:K54)</f>
        <v>1509735.17</v>
      </c>
      <c r="M54" s="40"/>
    </row>
    <row r="55" spans="1:13" ht="18.75" customHeight="1">
      <c r="A55" s="47" t="s">
        <v>51</v>
      </c>
      <c r="B55" s="48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0</v>
      </c>
      <c r="M55" s="40"/>
    </row>
    <row r="56" spans="1:12" ht="18.75" customHeight="1">
      <c r="A56" s="47" t="s">
        <v>61</v>
      </c>
      <c r="B56" s="17">
        <v>0</v>
      </c>
      <c r="C56" s="33">
        <v>73128.75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73128.75</v>
      </c>
    </row>
    <row r="57" spans="1:12" ht="18.75" customHeight="1">
      <c r="A57" s="47" t="s">
        <v>62</v>
      </c>
      <c r="B57" s="17">
        <v>0</v>
      </c>
      <c r="C57" s="33">
        <v>10676.83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10676.83</v>
      </c>
    </row>
    <row r="58" spans="1:12" ht="18.75" customHeight="1">
      <c r="A58" s="47" t="s">
        <v>52</v>
      </c>
      <c r="B58" s="17">
        <v>0</v>
      </c>
      <c r="C58" s="17">
        <v>0</v>
      </c>
      <c r="D58" s="33">
        <v>299573.23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299573.23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33">
        <v>259663.65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259663.65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33">
        <v>290576.24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290576.24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3">
        <v>126655.28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126655.28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3">
        <v>70578.37</v>
      </c>
      <c r="I62" s="17">
        <v>0</v>
      </c>
      <c r="J62" s="17">
        <v>0</v>
      </c>
      <c r="K62" s="17">
        <v>0</v>
      </c>
      <c r="L62" s="46">
        <f t="shared" si="15"/>
        <v>70578.37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33">
        <v>100408.05000000002</v>
      </c>
      <c r="K64" s="17">
        <v>0</v>
      </c>
      <c r="L64" s="46">
        <f t="shared" si="15"/>
        <v>100408.05000000002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72740.86</v>
      </c>
      <c r="L65" s="46">
        <f t="shared" si="15"/>
        <v>72740.86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93981.25</v>
      </c>
      <c r="L66" s="46">
        <f t="shared" si="15"/>
        <v>93981.25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111752.66</v>
      </c>
      <c r="J69" s="52">
        <v>0</v>
      </c>
      <c r="K69" s="52">
        <v>0</v>
      </c>
      <c r="L69" s="51">
        <f>SUM(B69:K69)</f>
        <v>111752.66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2021-01-15T13:56:18Z</dcterms:modified>
  <cp:category/>
  <cp:version/>
  <cp:contentType/>
  <cp:contentStatus/>
</cp:coreProperties>
</file>