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<sst xmlns="http://schemas.openxmlformats.org/spreadsheetml/2006/main" count="79" uniqueCount="78">
  <si>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</si>
  <si>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</si>
  <si>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</si>
  <si>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</si>
  <si>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</si>
  <si>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</si>
  <si>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</si>
  <si>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</si>
  <si>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</si>
  <si>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</si>
  <si>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</si>
  <si>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</si>
  <si>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</si>
  <si>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</si>
  <si>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</si>
  <si>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</si>
  <si>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</si>
  <si>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</si>
  <si>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</si>
  <si>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</si>
  <si>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</si>
  <si>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</si>
  <si>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</si>
  <si>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</si>
  <si>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</si>
  <si>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</si>
  <si>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</si>
  <si>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</si>
  <si>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</si>
  <si>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</si>
  <si>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</si>
  <si>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</si>
  <si>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</si>
  <si>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</si>
  <si>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</si>
  <si>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</si>
  <si>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</si>
  <si>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</si>
  <si>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</si>
  <si>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</si>
  <si>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</si>
  <si>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</si>
  <si>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</si>
  <si>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</si>
  <si>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</si>
  <si>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</si>
  <si>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</si>
  <si>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</si>
  <si>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</si>
  <si>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</si>
  <si>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</si>
  <si>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</si>
  <si>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</si>
  <si>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</si>
  <si>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</si>
  <si>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</si>
  <si>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</si>
  <si>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</si>
  <si>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</si>
  <si>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</si>
  <si>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</si>
  <si>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</si>
  <si>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</si>
  <si>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</si>
  <si>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</si>
  <si>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</si>
  <si>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</si>
  <si>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</si>
  <si>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</si>
  <si>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</si>
  <si>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</si>
  <si>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</si>
  <si>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</si>
  <si>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</si>
  <si>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</si>
  <si>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</si>
  <si>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09/01/21 - VENCIMENTO 15/01/21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</si>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</sst>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39">
      <selection activeCell="A64" sqref="A64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36228</v>
      </c>
      <c r="C7" s="10">
        <f>C8+C11</f>
        <v>44766</v>
      </c>
      <c r="D7" s="10">
        <f aca="true" t="shared" si="0" ref="D7:K7">D8+D11</f>
        <v>128860</v>
      </c>
      <c r="E7" s="10">
        <f t="shared" si="0"/>
        <v>127209</v>
      </c>
      <c r="F7" s="10">
        <f t="shared" si="0"/>
        <v>122709</v>
      </c>
      <c r="G7" s="10">
        <f t="shared" si="0"/>
        <v>53684</v>
      </c>
      <c r="H7" s="10">
        <f t="shared" si="0"/>
        <v>25617</v>
      </c>
      <c r="I7" s="10">
        <f t="shared" si="0"/>
        <v>53393</v>
      </c>
      <c r="J7" s="10">
        <f t="shared" si="0"/>
        <v>32391</v>
      </c>
      <c r="K7" s="10">
        <f t="shared" si="0"/>
        <v>95552</v>
      </c>
      <c r="L7" s="10">
        <f>SUM(B7:K7)</f>
        <v>720409</v>
      </c>
      <c r="M7" s="11"/>
    </row>
    <row r="8" spans="1:13" ht="17.25" customHeight="1">
      <c r="A8" s="12" t="s">
        <v>18</v>
      </c>
      <c r="B8" s="13">
        <f>B9+B10</f>
        <v>3335</v>
      </c>
      <c r="C8" s="13">
        <f aca="true" t="shared" si="1" ref="C8:K8">C9+C10</f>
        <v>4052</v>
      </c>
      <c r="D8" s="13">
        <f t="shared" si="1"/>
        <v>11697</v>
      </c>
      <c r="E8" s="13">
        <f t="shared" si="1"/>
        <v>10425</v>
      </c>
      <c r="F8" s="13">
        <f t="shared" si="1"/>
        <v>9497</v>
      </c>
      <c r="G8" s="13">
        <f t="shared" si="1"/>
        <v>5161</v>
      </c>
      <c r="H8" s="13">
        <f t="shared" si="1"/>
        <v>2019</v>
      </c>
      <c r="I8" s="13">
        <f t="shared" si="1"/>
        <v>3144</v>
      </c>
      <c r="J8" s="13">
        <f t="shared" si="1"/>
        <v>2144</v>
      </c>
      <c r="K8" s="13">
        <f t="shared" si="1"/>
        <v>6981</v>
      </c>
      <c r="L8" s="13">
        <f>SUM(B8:K8)</f>
        <v>58455</v>
      </c>
      <c r="M8"/>
    </row>
    <row r="9" spans="1:13" ht="17.25" customHeight="1">
      <c r="A9" s="14" t="s">
        <v>19</v>
      </c>
      <c r="B9" s="15">
        <v>3330</v>
      </c>
      <c r="C9" s="15">
        <v>4052</v>
      </c>
      <c r="D9" s="15">
        <v>11697</v>
      </c>
      <c r="E9" s="15">
        <v>10425</v>
      </c>
      <c r="F9" s="15">
        <v>9497</v>
      </c>
      <c r="G9" s="15">
        <v>5161</v>
      </c>
      <c r="H9" s="15">
        <v>2019</v>
      </c>
      <c r="I9" s="15">
        <v>3144</v>
      </c>
      <c r="J9" s="15">
        <v>2144</v>
      </c>
      <c r="K9" s="15">
        <v>6981</v>
      </c>
      <c r="L9" s="13">
        <f>SUM(B9:K9)</f>
        <v>58450</v>
      </c>
      <c r="M9"/>
    </row>
    <row r="10" spans="1:13" ht="17.25" customHeight="1">
      <c r="A10" s="14" t="s">
        <v>20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32893</v>
      </c>
      <c r="C11" s="15">
        <v>40714</v>
      </c>
      <c r="D11" s="15">
        <v>117163</v>
      </c>
      <c r="E11" s="15">
        <v>116784</v>
      </c>
      <c r="F11" s="15">
        <v>113212</v>
      </c>
      <c r="G11" s="15">
        <v>48523</v>
      </c>
      <c r="H11" s="15">
        <v>23598</v>
      </c>
      <c r="I11" s="15">
        <v>50249</v>
      </c>
      <c r="J11" s="15">
        <v>30247</v>
      </c>
      <c r="K11" s="15">
        <v>88571</v>
      </c>
      <c r="L11" s="13">
        <f>SUM(B11:K11)</f>
        <v>661954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1.1672913679304</v>
      </c>
      <c r="C15" s="22">
        <v>1.374750372155952</v>
      </c>
      <c r="D15" s="22">
        <v>1.377913575904107</v>
      </c>
      <c r="E15" s="22">
        <v>1.208979450870725</v>
      </c>
      <c r="F15" s="22">
        <v>1.447935022995319</v>
      </c>
      <c r="G15" s="22">
        <v>1.384729058744899</v>
      </c>
      <c r="H15" s="22">
        <v>1.418762637259523</v>
      </c>
      <c r="I15" s="22">
        <v>1.271104485117893</v>
      </c>
      <c r="J15" s="22">
        <v>1.726102803812032</v>
      </c>
      <c r="K15" s="22">
        <v>1.17618291846906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247253.29</v>
      </c>
      <c r="C17" s="25">
        <f aca="true" t="shared" si="2" ref="C17:K17">C18+C19+C20+C21+C22+C23+C24</f>
        <v>193080.83000000002</v>
      </c>
      <c r="D17" s="25">
        <f t="shared" si="2"/>
        <v>670539.7799999999</v>
      </c>
      <c r="E17" s="25">
        <f t="shared" si="2"/>
        <v>578431.04</v>
      </c>
      <c r="F17" s="25">
        <f t="shared" si="2"/>
        <v>599444.2100000001</v>
      </c>
      <c r="G17" s="25">
        <f t="shared" si="2"/>
        <v>274798.32</v>
      </c>
      <c r="H17" s="25">
        <f t="shared" si="2"/>
        <v>150949.00000000003</v>
      </c>
      <c r="I17" s="25">
        <f t="shared" si="2"/>
        <v>227268.94000000003</v>
      </c>
      <c r="J17" s="25">
        <f t="shared" si="2"/>
        <v>205478.46</v>
      </c>
      <c r="K17" s="25">
        <f t="shared" si="2"/>
        <v>334896.29000000004</v>
      </c>
      <c r="L17" s="25">
        <f>L18+L19+L20+L21+L22+L23+L24</f>
        <v>3482140.16</v>
      </c>
      <c r="M17"/>
    </row>
    <row r="18" spans="1:13" ht="17.25" customHeight="1">
      <c r="A18" s="26" t="s">
        <v>24</v>
      </c>
      <c r="B18" s="33">
        <f aca="true" t="shared" si="3" ref="B18:K18">ROUND(B13*B7,2)</f>
        <v>210415.85</v>
      </c>
      <c r="C18" s="33">
        <f t="shared" si="3"/>
        <v>137042.16</v>
      </c>
      <c r="D18" s="33">
        <f t="shared" si="3"/>
        <v>469797.79</v>
      </c>
      <c r="E18" s="33">
        <f t="shared" si="3"/>
        <v>469019.58</v>
      </c>
      <c r="F18" s="33">
        <f t="shared" si="3"/>
        <v>400497.63</v>
      </c>
      <c r="G18" s="33">
        <f t="shared" si="3"/>
        <v>192537.67</v>
      </c>
      <c r="H18" s="33">
        <f t="shared" si="3"/>
        <v>101228.14</v>
      </c>
      <c r="I18" s="33">
        <f t="shared" si="3"/>
        <v>175241.17</v>
      </c>
      <c r="J18" s="33">
        <f t="shared" si="3"/>
        <v>114466.55</v>
      </c>
      <c r="K18" s="33">
        <f t="shared" si="3"/>
        <v>275696.19</v>
      </c>
      <c r="L18" s="33">
        <f aca="true" t="shared" si="4" ref="L18:L24">SUM(B18:K18)</f>
        <v>2545942.73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35200.76</v>
      </c>
      <c r="C19" s="33">
        <f t="shared" si="5"/>
        <v>51356.6</v>
      </c>
      <c r="D19" s="33">
        <f t="shared" si="5"/>
        <v>177542.96</v>
      </c>
      <c r="E19" s="33">
        <f t="shared" si="5"/>
        <v>98015.45</v>
      </c>
      <c r="F19" s="33">
        <f t="shared" si="5"/>
        <v>179396.92</v>
      </c>
      <c r="G19" s="33">
        <f t="shared" si="5"/>
        <v>74074.84</v>
      </c>
      <c r="H19" s="33">
        <f t="shared" si="5"/>
        <v>42390.56</v>
      </c>
      <c r="I19" s="33">
        <f t="shared" si="5"/>
        <v>47508.67</v>
      </c>
      <c r="J19" s="33">
        <f t="shared" si="5"/>
        <v>83114.48</v>
      </c>
      <c r="K19" s="33">
        <f t="shared" si="5"/>
        <v>48572.96</v>
      </c>
      <c r="L19" s="33">
        <f t="shared" si="4"/>
        <v>837174.2000000001</v>
      </c>
      <c r="M19"/>
    </row>
    <row r="20" spans="1:13" ht="17.25" customHeight="1">
      <c r="A20" s="27" t="s">
        <v>26</v>
      </c>
      <c r="B20" s="33">
        <v>529.65</v>
      </c>
      <c r="C20" s="33">
        <v>3340.84</v>
      </c>
      <c r="D20" s="33">
        <v>20516.57</v>
      </c>
      <c r="E20" s="33">
        <v>13811.52</v>
      </c>
      <c r="F20" s="33">
        <v>18208.43</v>
      </c>
      <c r="G20" s="33">
        <v>8185.81</v>
      </c>
      <c r="H20" s="33">
        <v>5989.07</v>
      </c>
      <c r="I20" s="33">
        <v>3177.87</v>
      </c>
      <c r="J20" s="33">
        <v>5214.97</v>
      </c>
      <c r="K20" s="33">
        <v>7944.68</v>
      </c>
      <c r="L20" s="33">
        <f t="shared" si="4"/>
        <v>86919.41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-5097.97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-5097.97</v>
      </c>
      <c r="M22"/>
    </row>
    <row r="23" spans="1:13" ht="17.25" customHeight="1">
      <c r="A23" s="27" t="s">
        <v>73</v>
      </c>
      <c r="B23" s="33">
        <v>-234.2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-234.2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-34647.4</v>
      </c>
      <c r="C27" s="33">
        <f t="shared" si="6"/>
        <v>-17828.8</v>
      </c>
      <c r="D27" s="33">
        <f t="shared" si="6"/>
        <v>-51466.8</v>
      </c>
      <c r="E27" s="33">
        <f t="shared" si="6"/>
        <v>-50430.55</v>
      </c>
      <c r="F27" s="33">
        <f t="shared" si="6"/>
        <v>-41786.8</v>
      </c>
      <c r="G27" s="33">
        <f t="shared" si="6"/>
        <v>-22708.4</v>
      </c>
      <c r="H27" s="33">
        <f t="shared" si="6"/>
        <v>-16721.56</v>
      </c>
      <c r="I27" s="33">
        <f t="shared" si="6"/>
        <v>-13833.6</v>
      </c>
      <c r="J27" s="33">
        <f t="shared" si="6"/>
        <v>-9433.6</v>
      </c>
      <c r="K27" s="33">
        <f t="shared" si="6"/>
        <v>-30716.4</v>
      </c>
      <c r="L27" s="33">
        <f aca="true" t="shared" si="7" ref="L27:L33">SUM(B27:K27)</f>
        <v>-289573.91</v>
      </c>
      <c r="M27"/>
    </row>
    <row r="28" spans="1:13" ht="18.75" customHeight="1">
      <c r="A28" s="27" t="s">
        <v>30</v>
      </c>
      <c r="B28" s="33">
        <f>B29+B30+B31+B32</f>
        <v>-14652</v>
      </c>
      <c r="C28" s="33">
        <f aca="true" t="shared" si="8" ref="C28:K28">C29+C30+C31+C32</f>
        <v>-17828.8</v>
      </c>
      <c r="D28" s="33">
        <f t="shared" si="8"/>
        <v>-51466.8</v>
      </c>
      <c r="E28" s="33">
        <f t="shared" si="8"/>
        <v>-45870</v>
      </c>
      <c r="F28" s="33">
        <f t="shared" si="8"/>
        <v>-41786.8</v>
      </c>
      <c r="G28" s="33">
        <f t="shared" si="8"/>
        <v>-22708.4</v>
      </c>
      <c r="H28" s="33">
        <f t="shared" si="8"/>
        <v>-8883.6</v>
      </c>
      <c r="I28" s="33">
        <f t="shared" si="8"/>
        <v>-13833.6</v>
      </c>
      <c r="J28" s="33">
        <f t="shared" si="8"/>
        <v>-9433.6</v>
      </c>
      <c r="K28" s="33">
        <f t="shared" si="8"/>
        <v>-30716.4</v>
      </c>
      <c r="L28" s="33">
        <f t="shared" si="7"/>
        <v>-257180.00000000003</v>
      </c>
      <c r="M28"/>
    </row>
    <row r="29" spans="1:13" s="36" customFormat="1" ht="18.75" customHeight="1">
      <c r="A29" s="34" t="s">
        <v>58</v>
      </c>
      <c r="B29" s="33">
        <f>-ROUND((B9)*$E$3,2)</f>
        <v>-14652</v>
      </c>
      <c r="C29" s="33">
        <f aca="true" t="shared" si="9" ref="C29:K29">-ROUND((C9)*$E$3,2)</f>
        <v>-17828.8</v>
      </c>
      <c r="D29" s="33">
        <f t="shared" si="9"/>
        <v>-51466.8</v>
      </c>
      <c r="E29" s="33">
        <f t="shared" si="9"/>
        <v>-45870</v>
      </c>
      <c r="F29" s="33">
        <f t="shared" si="9"/>
        <v>-41786.8</v>
      </c>
      <c r="G29" s="33">
        <f t="shared" si="9"/>
        <v>-22708.4</v>
      </c>
      <c r="H29" s="33">
        <f t="shared" si="9"/>
        <v>-8883.6</v>
      </c>
      <c r="I29" s="33">
        <f t="shared" si="9"/>
        <v>-13833.6</v>
      </c>
      <c r="J29" s="33">
        <f t="shared" si="9"/>
        <v>-9433.6</v>
      </c>
      <c r="K29" s="33">
        <f t="shared" si="9"/>
        <v>-30716.4</v>
      </c>
      <c r="L29" s="33">
        <f t="shared" si="7"/>
        <v>-257180.00000000003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0</v>
      </c>
      <c r="C48" s="41">
        <f aca="true" t="shared" si="12" ref="C48:K48">IF(C17+C27+C40+C49&lt;0,0,C17+C27+C49)</f>
        <v>175252.03000000003</v>
      </c>
      <c r="D48" s="41">
        <f t="shared" si="12"/>
        <v>619072.9799999999</v>
      </c>
      <c r="E48" s="41">
        <f t="shared" si="12"/>
        <v>528000.49</v>
      </c>
      <c r="F48" s="41">
        <f t="shared" si="12"/>
        <v>557657.41</v>
      </c>
      <c r="G48" s="41">
        <f t="shared" si="12"/>
        <v>252089.92</v>
      </c>
      <c r="H48" s="41">
        <f t="shared" si="12"/>
        <v>134227.44000000003</v>
      </c>
      <c r="I48" s="41">
        <f t="shared" si="12"/>
        <v>213435.34000000003</v>
      </c>
      <c r="J48" s="41">
        <f t="shared" si="12"/>
        <v>196044.86</v>
      </c>
      <c r="K48" s="41">
        <f t="shared" si="12"/>
        <v>304179.89</v>
      </c>
      <c r="L48" s="42">
        <f>SUM(B48:K48)</f>
        <v>2979960.36</v>
      </c>
      <c r="M48" s="54"/>
    </row>
    <row r="49" spans="1:12" ht="18.75" customHeight="1">
      <c r="A49" s="27" t="s">
        <v>48</v>
      </c>
      <c r="B49" s="33">
        <v>-453002.9900000001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42">
        <f>SUM(B49:K49)</f>
        <v>-453002.9900000001</v>
      </c>
    </row>
    <row r="50" spans="1:13" ht="18.75" customHeight="1">
      <c r="A50" s="27" t="s">
        <v>49</v>
      </c>
      <c r="B50" s="33">
        <f>IF(B17+B27+B40+B49&gt;0,0,B17+B27+B49)</f>
        <v>-240397.1000000001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42">
        <f>SUM(B50:K50)</f>
        <v>-240397.1000000001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0</v>
      </c>
      <c r="C54" s="41">
        <f aca="true" t="shared" si="14" ref="C54:J54">SUM(C55:C66)</f>
        <v>175252.03</v>
      </c>
      <c r="D54" s="41">
        <f t="shared" si="14"/>
        <v>619072.98</v>
      </c>
      <c r="E54" s="41">
        <f t="shared" si="14"/>
        <v>528000.5</v>
      </c>
      <c r="F54" s="41">
        <f t="shared" si="14"/>
        <v>557657.41</v>
      </c>
      <c r="G54" s="41">
        <f t="shared" si="14"/>
        <v>252089.91</v>
      </c>
      <c r="H54" s="41">
        <f t="shared" si="14"/>
        <v>134227.44</v>
      </c>
      <c r="I54" s="41">
        <f>SUM(I55:I69)</f>
        <v>213435.34000000003</v>
      </c>
      <c r="J54" s="41">
        <f t="shared" si="14"/>
        <v>196044.86</v>
      </c>
      <c r="K54" s="41">
        <f>SUM(K55:K68)</f>
        <v>304179.88</v>
      </c>
      <c r="L54" s="46">
        <f>SUM(B54:K54)</f>
        <v>2979960.3499999996</v>
      </c>
      <c r="M54" s="40"/>
    </row>
    <row r="55" spans="1:13" ht="18.75" customHeight="1">
      <c r="A55" s="47" t="s">
        <v>51</v>
      </c>
      <c r="B55" s="48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0</v>
      </c>
      <c r="M55" s="40"/>
    </row>
    <row r="56" spans="1:12" ht="18.75" customHeight="1">
      <c r="A56" s="47" t="s">
        <v>61</v>
      </c>
      <c r="B56" s="17">
        <v>0</v>
      </c>
      <c r="C56" s="33">
        <v>153082.65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153082.65</v>
      </c>
    </row>
    <row r="57" spans="1:12" ht="18.75" customHeight="1">
      <c r="A57" s="47" t="s">
        <v>62</v>
      </c>
      <c r="B57" s="17">
        <v>0</v>
      </c>
      <c r="C57" s="33">
        <v>22169.38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22169.38</v>
      </c>
    </row>
    <row r="58" spans="1:12" ht="18.75" customHeight="1">
      <c r="A58" s="47" t="s">
        <v>52</v>
      </c>
      <c r="B58" s="17">
        <v>0</v>
      </c>
      <c r="C58" s="17">
        <v>0</v>
      </c>
      <c r="D58" s="33">
        <v>619072.98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619072.98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33">
        <v>528000.5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528000.5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33">
        <v>557657.41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557657.41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33">
        <v>252089.91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252089.91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33">
        <v>134227.44</v>
      </c>
      <c r="I62" s="17">
        <v>0</v>
      </c>
      <c r="J62" s="17">
        <v>0</v>
      </c>
      <c r="K62" s="17">
        <v>0</v>
      </c>
      <c r="L62" s="46">
        <f t="shared" si="15"/>
        <v>134227.44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1">
        <v>196044.86</v>
      </c>
      <c r="K64" s="17">
        <v>0</v>
      </c>
      <c r="L64" s="46">
        <f t="shared" si="15"/>
        <v>196044.86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156470.13</v>
      </c>
      <c r="L65" s="46">
        <f t="shared" si="15"/>
        <v>156470.13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147709.75</v>
      </c>
      <c r="L66" s="46">
        <f t="shared" si="15"/>
        <v>147709.75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213435.34000000003</v>
      </c>
      <c r="J69" s="52">
        <v>0</v>
      </c>
      <c r="K69" s="52">
        <v>0</v>
      </c>
      <c r="L69" s="51">
        <f>SUM(B69:K69)</f>
        <v>213435.34000000003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2021-01-15T13:21:03Z</dcterms:modified>
  <cp:category/>
  <cp:version/>
  <cp:contentType/>
  <cp:contentStatus/>
</cp:coreProperties>
</file>