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<sst xmlns="http://schemas.openxmlformats.org/spreadsheetml/2006/main" count="79" uniqueCount="78">
  <si>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</si>
  <si>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</si>
  <si>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</si>
  <si>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</si>
  <si>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</si>
  <si>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</si>
  <si>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</si>
  <si>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</si>
  <si>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</si>
  <si>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</si>
  <si>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</si>
  <si>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</si>
  <si>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</si>
  <si>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</si>
  <si>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</si>
  <si>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</si>
  <si>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</si>
  <si>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</si>
  <si>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</si>
  <si>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</si>
  <si>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</si>
  <si>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</si>
  <si>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</si>
  <si>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</si>
  <si>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</si>
  <si>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</si>
  <si>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</si>
  <si>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</si>
  <si>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</si>
  <si>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</si>
  <si>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</si>
  <si>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</si>
  <si>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</si>
  <si>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</si>
  <si>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</si>
  <si>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</si>
  <si>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</si>
  <si>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</si>
  <si>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</si>
  <si>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</si>
  <si>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</si>
  <si>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</si>
  <si>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</si>
  <si>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</si>
  <si>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</si>
  <si>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</si>
  <si>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</si>
  <si>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</si>
  <si>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</si>
  <si>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</si>
  <si>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</si>
  <si>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</si>
  <si>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</si>
  <si>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</si>
  <si>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</si>
  <si>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</si>
  <si>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</si>
  <si>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</si>
  <si>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</si>
  <si>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</si>
  <si>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</si>
  <si>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</si>
  <si>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</si>
  <si>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</si>
  <si>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</si>
  <si>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</si>
  <si>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</si>
  <si>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</si>
  <si>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</si>
  <si>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</si>
  <si>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</si>
  <si>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</si>
  <si>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</si>
  <si>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</si>
  <si>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</si>
  <si>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</si>
  <si>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07/01/21 - VENCIMENTO 14/01/21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</si>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</sst>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59762</v>
      </c>
      <c r="C7" s="10">
        <f>C8+C11</f>
        <v>75428</v>
      </c>
      <c r="D7" s="10">
        <f aca="true" t="shared" si="0" ref="D7:K7">D8+D11</f>
        <v>208627</v>
      </c>
      <c r="E7" s="10">
        <f t="shared" si="0"/>
        <v>186711</v>
      </c>
      <c r="F7" s="10">
        <f t="shared" si="0"/>
        <v>187989</v>
      </c>
      <c r="G7" s="10">
        <f t="shared" si="0"/>
        <v>96237</v>
      </c>
      <c r="H7" s="10">
        <f t="shared" si="0"/>
        <v>50675</v>
      </c>
      <c r="I7" s="10">
        <f t="shared" si="0"/>
        <v>89014</v>
      </c>
      <c r="J7" s="10">
        <f t="shared" si="0"/>
        <v>70127</v>
      </c>
      <c r="K7" s="10">
        <f t="shared" si="0"/>
        <v>151331</v>
      </c>
      <c r="L7" s="10">
        <f>SUM(B7:K7)</f>
        <v>1175901</v>
      </c>
      <c r="M7" s="11"/>
    </row>
    <row r="8" spans="1:13" ht="17.25" customHeight="1">
      <c r="A8" s="12" t="s">
        <v>18</v>
      </c>
      <c r="B8" s="13">
        <f>B9+B10</f>
        <v>4354</v>
      </c>
      <c r="C8" s="13">
        <f aca="true" t="shared" si="1" ref="C8:K8">C9+C10</f>
        <v>5504</v>
      </c>
      <c r="D8" s="13">
        <f t="shared" si="1"/>
        <v>14947</v>
      </c>
      <c r="E8" s="13">
        <f t="shared" si="1"/>
        <v>12635</v>
      </c>
      <c r="F8" s="13">
        <f t="shared" si="1"/>
        <v>11614</v>
      </c>
      <c r="G8" s="13">
        <f t="shared" si="1"/>
        <v>7373</v>
      </c>
      <c r="H8" s="13">
        <f t="shared" si="1"/>
        <v>3451</v>
      </c>
      <c r="I8" s="13">
        <f t="shared" si="1"/>
        <v>4389</v>
      </c>
      <c r="J8" s="13">
        <f t="shared" si="1"/>
        <v>4102</v>
      </c>
      <c r="K8" s="13">
        <f t="shared" si="1"/>
        <v>9596</v>
      </c>
      <c r="L8" s="13">
        <f>SUM(B8:K8)</f>
        <v>77965</v>
      </c>
      <c r="M8"/>
    </row>
    <row r="9" spans="1:13" ht="17.25" customHeight="1">
      <c r="A9" s="14" t="s">
        <v>19</v>
      </c>
      <c r="B9" s="15">
        <v>4352</v>
      </c>
      <c r="C9" s="15">
        <v>5504</v>
      </c>
      <c r="D9" s="15">
        <v>14947</v>
      </c>
      <c r="E9" s="15">
        <v>12635</v>
      </c>
      <c r="F9" s="15">
        <v>11614</v>
      </c>
      <c r="G9" s="15">
        <v>7373</v>
      </c>
      <c r="H9" s="15">
        <v>3451</v>
      </c>
      <c r="I9" s="15">
        <v>4389</v>
      </c>
      <c r="J9" s="15">
        <v>4102</v>
      </c>
      <c r="K9" s="15">
        <v>9596</v>
      </c>
      <c r="L9" s="13">
        <f>SUM(B9:K9)</f>
        <v>77963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55408</v>
      </c>
      <c r="C11" s="15">
        <v>69924</v>
      </c>
      <c r="D11" s="15">
        <v>193680</v>
      </c>
      <c r="E11" s="15">
        <v>174076</v>
      </c>
      <c r="F11" s="15">
        <v>176375</v>
      </c>
      <c r="G11" s="15">
        <v>88864</v>
      </c>
      <c r="H11" s="15">
        <v>47224</v>
      </c>
      <c r="I11" s="15">
        <v>84625</v>
      </c>
      <c r="J11" s="15">
        <v>66025</v>
      </c>
      <c r="K11" s="15">
        <v>141735</v>
      </c>
      <c r="L11" s="13">
        <f>SUM(B11:K11)</f>
        <v>1097936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1.255857679210087</v>
      </c>
      <c r="C15" s="22">
        <v>1.463416897796903</v>
      </c>
      <c r="D15" s="22">
        <v>1.4773276271299</v>
      </c>
      <c r="E15" s="22">
        <v>1.31132167725468</v>
      </c>
      <c r="F15" s="22">
        <v>1.564989610962382</v>
      </c>
      <c r="G15" s="22">
        <v>1.52111723697371</v>
      </c>
      <c r="H15" s="22">
        <v>1.476910459089585</v>
      </c>
      <c r="I15" s="22">
        <v>1.394113411204222</v>
      </c>
      <c r="J15" s="22">
        <v>1.80711032958085</v>
      </c>
      <c r="K15" s="22">
        <v>1.296377569599356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438629.6</v>
      </c>
      <c r="C17" s="25">
        <f aca="true" t="shared" si="2" ref="C17:K17">C18+C19+C20+C21+C22+C23+C24</f>
        <v>344144.55999999994</v>
      </c>
      <c r="D17" s="25">
        <f t="shared" si="2"/>
        <v>1151551.1199999999</v>
      </c>
      <c r="E17" s="25">
        <f t="shared" si="2"/>
        <v>916314.45</v>
      </c>
      <c r="F17" s="25">
        <f t="shared" si="2"/>
        <v>987163.1799999999</v>
      </c>
      <c r="G17" s="25">
        <f t="shared" si="2"/>
        <v>540480.8999999999</v>
      </c>
      <c r="H17" s="25">
        <f t="shared" si="2"/>
        <v>307498.76</v>
      </c>
      <c r="I17" s="25">
        <f t="shared" si="2"/>
        <v>412763.7299999999</v>
      </c>
      <c r="J17" s="25">
        <f t="shared" si="2"/>
        <v>459446.3</v>
      </c>
      <c r="K17" s="25">
        <f t="shared" si="2"/>
        <v>581536.13</v>
      </c>
      <c r="L17" s="25">
        <f>L18+L19+L20+L21+L22+L23+L24</f>
        <v>6139528.730000001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347103.67</v>
      </c>
      <c r="C18" s="33">
        <f t="shared" si="3"/>
        <v>230907.74</v>
      </c>
      <c r="D18" s="33">
        <f t="shared" si="3"/>
        <v>760612.32</v>
      </c>
      <c r="E18" s="33">
        <f t="shared" si="3"/>
        <v>688403.46</v>
      </c>
      <c r="F18" s="33">
        <f t="shared" si="3"/>
        <v>613558.5</v>
      </c>
      <c r="G18" s="33">
        <f t="shared" si="3"/>
        <v>345154</v>
      </c>
      <c r="H18" s="33">
        <f t="shared" si="3"/>
        <v>200247.33</v>
      </c>
      <c r="I18" s="33">
        <f t="shared" si="3"/>
        <v>292152.85</v>
      </c>
      <c r="J18" s="33">
        <f t="shared" si="3"/>
        <v>247821.81</v>
      </c>
      <c r="K18" s="33">
        <f t="shared" si="3"/>
        <v>436635.33</v>
      </c>
      <c r="L18" s="33">
        <f aca="true" t="shared" si="4" ref="L18:L24">SUM(B18:K18)</f>
        <v>4162597.0100000002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88809.14</v>
      </c>
      <c r="C19" s="33">
        <f t="shared" si="5"/>
        <v>107006.55</v>
      </c>
      <c r="D19" s="33">
        <f t="shared" si="5"/>
        <v>363061.27</v>
      </c>
      <c r="E19" s="33">
        <f t="shared" si="5"/>
        <v>214314.92</v>
      </c>
      <c r="F19" s="33">
        <f t="shared" si="5"/>
        <v>346654.18</v>
      </c>
      <c r="G19" s="33">
        <f t="shared" si="5"/>
        <v>179865.7</v>
      </c>
      <c r="H19" s="33">
        <f t="shared" si="5"/>
        <v>95500.05</v>
      </c>
      <c r="I19" s="33">
        <f t="shared" si="5"/>
        <v>115141.36</v>
      </c>
      <c r="J19" s="33">
        <f t="shared" si="5"/>
        <v>200019.54</v>
      </c>
      <c r="K19" s="33">
        <f t="shared" si="5"/>
        <v>129408.92</v>
      </c>
      <c r="L19" s="33">
        <f t="shared" si="4"/>
        <v>1839781.6300000001</v>
      </c>
      <c r="M19"/>
    </row>
    <row r="20" spans="1:13" ht="17.25" customHeight="1">
      <c r="A20" s="27" t="s">
        <v>26</v>
      </c>
      <c r="B20" s="33">
        <v>1375.56</v>
      </c>
      <c r="C20" s="33">
        <v>4889.04</v>
      </c>
      <c r="D20" s="33">
        <v>25195.07</v>
      </c>
      <c r="E20" s="33">
        <v>16011.58</v>
      </c>
      <c r="F20" s="33">
        <v>25609.27</v>
      </c>
      <c r="G20" s="33">
        <v>15461.2</v>
      </c>
      <c r="H20" s="33">
        <v>10410.15</v>
      </c>
      <c r="I20" s="33">
        <v>4237.16</v>
      </c>
      <c r="J20" s="33">
        <v>8922.49</v>
      </c>
      <c r="K20" s="33">
        <v>12809.42</v>
      </c>
      <c r="L20" s="33">
        <f t="shared" si="4"/>
        <v>124920.94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-108.87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-39144.2</v>
      </c>
      <c r="C27" s="33">
        <f t="shared" si="6"/>
        <v>-24217.6</v>
      </c>
      <c r="D27" s="33">
        <f t="shared" si="6"/>
        <v>-65766.8</v>
      </c>
      <c r="E27" s="33">
        <f t="shared" si="6"/>
        <v>-60154.55</v>
      </c>
      <c r="F27" s="33">
        <f t="shared" si="6"/>
        <v>-51101.6</v>
      </c>
      <c r="G27" s="33">
        <f t="shared" si="6"/>
        <v>-32441.2</v>
      </c>
      <c r="H27" s="33">
        <f t="shared" si="6"/>
        <v>-23022.36</v>
      </c>
      <c r="I27" s="33">
        <f t="shared" si="6"/>
        <v>-28975.909999999996</v>
      </c>
      <c r="J27" s="33">
        <f t="shared" si="6"/>
        <v>-18048.8</v>
      </c>
      <c r="K27" s="33">
        <f t="shared" si="6"/>
        <v>-42222.4</v>
      </c>
      <c r="L27" s="33">
        <f aca="true" t="shared" si="7" ref="L27:L33">SUM(B27:K27)</f>
        <v>-385095.42</v>
      </c>
      <c r="M27"/>
    </row>
    <row r="28" spans="1:13" ht="18.75" customHeight="1">
      <c r="A28" s="27" t="s">
        <v>30</v>
      </c>
      <c r="B28" s="33">
        <f>B29+B30+B31+B32</f>
        <v>-19148.8</v>
      </c>
      <c r="C28" s="33">
        <f aca="true" t="shared" si="8" ref="C28:K28">C29+C30+C31+C32</f>
        <v>-24217.6</v>
      </c>
      <c r="D28" s="33">
        <f t="shared" si="8"/>
        <v>-65766.8</v>
      </c>
      <c r="E28" s="33">
        <f t="shared" si="8"/>
        <v>-55594</v>
      </c>
      <c r="F28" s="33">
        <f t="shared" si="8"/>
        <v>-51101.6</v>
      </c>
      <c r="G28" s="33">
        <f t="shared" si="8"/>
        <v>-32441.2</v>
      </c>
      <c r="H28" s="33">
        <f t="shared" si="8"/>
        <v>-15184.4</v>
      </c>
      <c r="I28" s="33">
        <f t="shared" si="8"/>
        <v>-28975.909999999996</v>
      </c>
      <c r="J28" s="33">
        <f t="shared" si="8"/>
        <v>-18048.8</v>
      </c>
      <c r="K28" s="33">
        <f t="shared" si="8"/>
        <v>-42222.4</v>
      </c>
      <c r="L28" s="33">
        <f t="shared" si="7"/>
        <v>-352701.51</v>
      </c>
      <c r="M28"/>
    </row>
    <row r="29" spans="1:13" s="36" customFormat="1" ht="18.75" customHeight="1">
      <c r="A29" s="34" t="s">
        <v>58</v>
      </c>
      <c r="B29" s="33">
        <f>-ROUND((B9)*$E$3,2)</f>
        <v>-19148.8</v>
      </c>
      <c r="C29" s="33">
        <f aca="true" t="shared" si="9" ref="C29:K29">-ROUND((C9)*$E$3,2)</f>
        <v>-24217.6</v>
      </c>
      <c r="D29" s="33">
        <f t="shared" si="9"/>
        <v>-65766.8</v>
      </c>
      <c r="E29" s="33">
        <f t="shared" si="9"/>
        <v>-55594</v>
      </c>
      <c r="F29" s="33">
        <f t="shared" si="9"/>
        <v>-51101.6</v>
      </c>
      <c r="G29" s="33">
        <f t="shared" si="9"/>
        <v>-32441.2</v>
      </c>
      <c r="H29" s="33">
        <f t="shared" si="9"/>
        <v>-15184.4</v>
      </c>
      <c r="I29" s="33">
        <f t="shared" si="9"/>
        <v>-19311.6</v>
      </c>
      <c r="J29" s="33">
        <f t="shared" si="9"/>
        <v>-18048.8</v>
      </c>
      <c r="K29" s="33">
        <f t="shared" si="9"/>
        <v>-42222.4</v>
      </c>
      <c r="L29" s="33">
        <f t="shared" si="7"/>
        <v>-343037.2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-11.26</v>
      </c>
      <c r="J31" s="17">
        <v>0</v>
      </c>
      <c r="K31" s="17">
        <v>0</v>
      </c>
      <c r="L31" s="33">
        <f t="shared" si="7"/>
        <v>-11.26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-9653.05</v>
      </c>
      <c r="J32" s="17">
        <v>0</v>
      </c>
      <c r="K32" s="17">
        <v>0</v>
      </c>
      <c r="L32" s="33">
        <f t="shared" si="7"/>
        <v>-9653.05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399485.39999999997</v>
      </c>
      <c r="C48" s="41">
        <f aca="true" t="shared" si="12" ref="C48:K48">IF(C17+C27+C40+C49&lt;0,0,C17+C27+C49)</f>
        <v>319926.95999999996</v>
      </c>
      <c r="D48" s="41">
        <f t="shared" si="12"/>
        <v>1085784.3199999998</v>
      </c>
      <c r="E48" s="41">
        <f t="shared" si="12"/>
        <v>856159.8999999999</v>
      </c>
      <c r="F48" s="41">
        <f t="shared" si="12"/>
        <v>936061.58</v>
      </c>
      <c r="G48" s="41">
        <f t="shared" si="12"/>
        <v>508039.6999999999</v>
      </c>
      <c r="H48" s="41">
        <f t="shared" si="12"/>
        <v>284476.4</v>
      </c>
      <c r="I48" s="41">
        <f t="shared" si="12"/>
        <v>383787.81999999995</v>
      </c>
      <c r="J48" s="41">
        <f t="shared" si="12"/>
        <v>441397.5</v>
      </c>
      <c r="K48" s="41">
        <f t="shared" si="12"/>
        <v>539313.73</v>
      </c>
      <c r="L48" s="42">
        <f>SUM(B48:K48)</f>
        <v>5754433.3100000005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399485.4</v>
      </c>
      <c r="C54" s="41">
        <f aca="true" t="shared" si="14" ref="C54:J54">SUM(C55:C66)</f>
        <v>319926.95</v>
      </c>
      <c r="D54" s="41">
        <f t="shared" si="14"/>
        <v>1085784.32</v>
      </c>
      <c r="E54" s="41">
        <f t="shared" si="14"/>
        <v>856159.89</v>
      </c>
      <c r="F54" s="41">
        <f t="shared" si="14"/>
        <v>936061.58</v>
      </c>
      <c r="G54" s="41">
        <f t="shared" si="14"/>
        <v>508039.7</v>
      </c>
      <c r="H54" s="41">
        <f t="shared" si="14"/>
        <v>284476.39</v>
      </c>
      <c r="I54" s="41">
        <f>SUM(I55:I69)</f>
        <v>383787.81999999995</v>
      </c>
      <c r="J54" s="41">
        <f t="shared" si="14"/>
        <v>441397.5</v>
      </c>
      <c r="K54" s="41">
        <f>SUM(K55:K68)</f>
        <v>539313.74</v>
      </c>
      <c r="L54" s="46">
        <f>SUM(B54:K54)</f>
        <v>5754433.290000001</v>
      </c>
      <c r="M54" s="40"/>
    </row>
    <row r="55" spans="1:13" ht="18.75" customHeight="1">
      <c r="A55" s="47" t="s">
        <v>51</v>
      </c>
      <c r="B55" s="48">
        <v>399485.4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399485.4</v>
      </c>
      <c r="M55" s="40"/>
    </row>
    <row r="56" spans="1:12" ht="18.75" customHeight="1">
      <c r="A56" s="47" t="s">
        <v>61</v>
      </c>
      <c r="B56" s="17">
        <v>0</v>
      </c>
      <c r="C56" s="48">
        <v>279424.2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279424.2</v>
      </c>
    </row>
    <row r="57" spans="1:12" ht="18.75" customHeight="1">
      <c r="A57" s="47" t="s">
        <v>62</v>
      </c>
      <c r="B57" s="17">
        <v>0</v>
      </c>
      <c r="C57" s="48">
        <v>40502.75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40502.75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1085784.32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1085784.32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856159.89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856159.89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936061.58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936061.58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508039.7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508039.7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284476.39</v>
      </c>
      <c r="I62" s="17">
        <v>0</v>
      </c>
      <c r="J62" s="17">
        <v>0</v>
      </c>
      <c r="K62" s="17">
        <v>0</v>
      </c>
      <c r="L62" s="46">
        <f t="shared" si="15"/>
        <v>284476.39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441397.5</v>
      </c>
      <c r="K64" s="17">
        <v>0</v>
      </c>
      <c r="L64" s="46">
        <f t="shared" si="15"/>
        <v>441397.5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294087.78</v>
      </c>
      <c r="L65" s="46">
        <f t="shared" si="15"/>
        <v>294087.78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245225.96</v>
      </c>
      <c r="L66" s="46">
        <f t="shared" si="15"/>
        <v>245225.96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383787.81999999995</v>
      </c>
      <c r="J69" s="52">
        <v>0</v>
      </c>
      <c r="K69" s="52">
        <v>0</v>
      </c>
      <c r="L69" s="51">
        <f>SUM(B69:K69)</f>
        <v>383787.81999999995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2021-01-13T17:55:20Z</dcterms:modified>
  <cp:category/>
  <cp:version/>
  <cp:contentType/>
  <cp:contentStatus/>
</cp:coreProperties>
</file>