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<sst xmlns="http://schemas.openxmlformats.org/spreadsheetml/2006/main" count="79" uniqueCount="78">
  <si>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</si>
  <si>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</si>
  <si>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</si>
  <si>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</si>
  <si>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</si>
  <si>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</si>
  <si>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</si>
  <si>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</si>
  <si>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</si>
  <si>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</si>
  <si>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</si>
  <si>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</si>
  <si>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</si>
  <si>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</si>
  <si>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</si>
  <si>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</si>
  <si>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</si>
  <si>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</si>
  <si>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</si>
  <si>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</si>
  <si>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</si>
  <si>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</si>
  <si>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</si>
  <si>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</si>
  <si>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</si>
  <si>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</si>
  <si>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</si>
  <si>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</si>
  <si>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</si>
  <si>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</si>
  <si>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</si>
  <si>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</si>
  <si>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</si>
  <si>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</si>
  <si>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</si>
  <si>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</si>
  <si>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</si>
  <si>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</si>
  <si>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</si>
  <si>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</si>
  <si>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</si>
  <si>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</si>
  <si>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</si>
  <si>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</si>
  <si>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</si>
  <si>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</si>
  <si>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</si>
  <si>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</si>
  <si>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</si>
  <si>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</si>
  <si>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</si>
  <si>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</si>
  <si>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</si>
  <si>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</si>
  <si>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</si>
  <si>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</si>
  <si>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</si>
  <si>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</si>
  <si>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</si>
  <si>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</si>
  <si>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</si>
  <si>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</si>
  <si>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</si>
  <si>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</si>
  <si>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</si>
  <si>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</si>
  <si>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</si>
  <si>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</si>
  <si>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</si>
  <si>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</si>
  <si>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</si>
  <si>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</si>
  <si>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</si>
  <si>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</si>
  <si>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</si>
  <si>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</si>
  <si>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05/01/21 - VENCIMENTO 12/01/21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</si>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</sst>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57948</v>
      </c>
      <c r="C7" s="10">
        <f>C8+C11</f>
        <v>73374</v>
      </c>
      <c r="D7" s="10">
        <f aca="true" t="shared" si="0" ref="D7:K7">D8+D11</f>
        <v>203193</v>
      </c>
      <c r="E7" s="10">
        <f t="shared" si="0"/>
        <v>181200</v>
      </c>
      <c r="F7" s="10">
        <f t="shared" si="0"/>
        <v>181354</v>
      </c>
      <c r="G7" s="10">
        <f t="shared" si="0"/>
        <v>95142</v>
      </c>
      <c r="H7" s="10">
        <f t="shared" si="0"/>
        <v>49667</v>
      </c>
      <c r="I7" s="10">
        <f t="shared" si="0"/>
        <v>86929</v>
      </c>
      <c r="J7" s="10">
        <f t="shared" si="0"/>
        <v>67030</v>
      </c>
      <c r="K7" s="10">
        <f t="shared" si="0"/>
        <v>146898</v>
      </c>
      <c r="L7" s="10">
        <f>SUM(B7:K7)</f>
        <v>1142735</v>
      </c>
      <c r="M7" s="11"/>
    </row>
    <row r="8" spans="1:13" ht="17.25" customHeight="1">
      <c r="A8" s="12" t="s">
        <v>18</v>
      </c>
      <c r="B8" s="13">
        <f>B9+B10</f>
        <v>4290</v>
      </c>
      <c r="C8" s="13">
        <f aca="true" t="shared" si="1" ref="C8:K8">C9+C10</f>
        <v>5364</v>
      </c>
      <c r="D8" s="13">
        <f t="shared" si="1"/>
        <v>14831</v>
      </c>
      <c r="E8" s="13">
        <f t="shared" si="1"/>
        <v>12183</v>
      </c>
      <c r="F8" s="13">
        <f t="shared" si="1"/>
        <v>11455</v>
      </c>
      <c r="G8" s="13">
        <f t="shared" si="1"/>
        <v>7423</v>
      </c>
      <c r="H8" s="13">
        <f t="shared" si="1"/>
        <v>3406</v>
      </c>
      <c r="I8" s="13">
        <f t="shared" si="1"/>
        <v>4636</v>
      </c>
      <c r="J8" s="13">
        <f t="shared" si="1"/>
        <v>3946</v>
      </c>
      <c r="K8" s="13">
        <f t="shared" si="1"/>
        <v>9411</v>
      </c>
      <c r="L8" s="13">
        <f>SUM(B8:K8)</f>
        <v>76945</v>
      </c>
      <c r="M8"/>
    </row>
    <row r="9" spans="1:13" ht="17.25" customHeight="1">
      <c r="A9" s="14" t="s">
        <v>19</v>
      </c>
      <c r="B9" s="15">
        <v>4289</v>
      </c>
      <c r="C9" s="15">
        <v>5364</v>
      </c>
      <c r="D9" s="15">
        <v>14831</v>
      </c>
      <c r="E9" s="15">
        <v>12183</v>
      </c>
      <c r="F9" s="15">
        <v>11455</v>
      </c>
      <c r="G9" s="15">
        <v>7423</v>
      </c>
      <c r="H9" s="15">
        <v>3405</v>
      </c>
      <c r="I9" s="15">
        <v>4636</v>
      </c>
      <c r="J9" s="15">
        <v>3946</v>
      </c>
      <c r="K9" s="15">
        <v>9411</v>
      </c>
      <c r="L9" s="13">
        <f>SUM(B9:K9)</f>
        <v>76943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53658</v>
      </c>
      <c r="C11" s="15">
        <v>68010</v>
      </c>
      <c r="D11" s="15">
        <v>188362</v>
      </c>
      <c r="E11" s="15">
        <v>169017</v>
      </c>
      <c r="F11" s="15">
        <v>169899</v>
      </c>
      <c r="G11" s="15">
        <v>87719</v>
      </c>
      <c r="H11" s="15">
        <v>46261</v>
      </c>
      <c r="I11" s="15">
        <v>82293</v>
      </c>
      <c r="J11" s="15">
        <v>63084</v>
      </c>
      <c r="K11" s="15">
        <v>137487</v>
      </c>
      <c r="L11" s="13">
        <f>SUM(B11:K11)</f>
        <v>1065790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1.291807707267889</v>
      </c>
      <c r="C15" s="22">
        <v>1.508726806760156</v>
      </c>
      <c r="D15" s="22">
        <v>1.512573387906129</v>
      </c>
      <c r="E15" s="22">
        <v>1.331186508236248</v>
      </c>
      <c r="F15" s="22">
        <v>1.608839435026889</v>
      </c>
      <c r="G15" s="22">
        <v>1.530963941210128</v>
      </c>
      <c r="H15" s="22">
        <v>1.503837804153633</v>
      </c>
      <c r="I15" s="22">
        <v>1.436772577821647</v>
      </c>
      <c r="J15" s="22">
        <v>1.883184469173122</v>
      </c>
      <c r="K15" s="22">
        <v>1.335491822921429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437394.96</v>
      </c>
      <c r="C17" s="25">
        <f aca="true" t="shared" si="2" ref="C17:K17">C18+C19+C20+C21+C22+C23+C24</f>
        <v>345038.73999999993</v>
      </c>
      <c r="D17" s="25">
        <f t="shared" si="2"/>
        <v>1147685.5699999998</v>
      </c>
      <c r="E17" s="25">
        <f t="shared" si="2"/>
        <v>902105.05</v>
      </c>
      <c r="F17" s="25">
        <f t="shared" si="2"/>
        <v>978318.58</v>
      </c>
      <c r="G17" s="25">
        <f t="shared" si="2"/>
        <v>537276.37</v>
      </c>
      <c r="H17" s="25">
        <f t="shared" si="2"/>
        <v>306909.01</v>
      </c>
      <c r="I17" s="25">
        <f t="shared" si="2"/>
        <v>415422.01999999996</v>
      </c>
      <c r="J17" s="25">
        <f t="shared" si="2"/>
        <v>457770.12</v>
      </c>
      <c r="K17" s="25">
        <f t="shared" si="2"/>
        <v>580232.66</v>
      </c>
      <c r="L17" s="25">
        <f>L18+L19+L20+L21+L22+L23+L24</f>
        <v>6108153.08</v>
      </c>
      <c r="M17"/>
    </row>
    <row r="18" spans="1:13" ht="17.25" customHeight="1">
      <c r="A18" s="26" t="s">
        <v>24</v>
      </c>
      <c r="B18" s="33">
        <f aca="true" t="shared" si="3" ref="B18:K18">ROUND(B13*B7,2)</f>
        <v>336567.78</v>
      </c>
      <c r="C18" s="33">
        <f t="shared" si="3"/>
        <v>224619.83</v>
      </c>
      <c r="D18" s="33">
        <f t="shared" si="3"/>
        <v>740801.04</v>
      </c>
      <c r="E18" s="33">
        <f t="shared" si="3"/>
        <v>668084.4</v>
      </c>
      <c r="F18" s="33">
        <f t="shared" si="3"/>
        <v>591903.19</v>
      </c>
      <c r="G18" s="33">
        <f t="shared" si="3"/>
        <v>341226.78</v>
      </c>
      <c r="H18" s="33">
        <f t="shared" si="3"/>
        <v>196264.12</v>
      </c>
      <c r="I18" s="33">
        <f t="shared" si="3"/>
        <v>285309.67</v>
      </c>
      <c r="J18" s="33">
        <f t="shared" si="3"/>
        <v>236877.32</v>
      </c>
      <c r="K18" s="33">
        <f t="shared" si="3"/>
        <v>423844.8</v>
      </c>
      <c r="L18" s="33">
        <f aca="true" t="shared" si="4" ref="L18:L24">SUM(B18:K18)</f>
        <v>4045498.9299999992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98213.07</v>
      </c>
      <c r="C19" s="33">
        <f t="shared" si="5"/>
        <v>114270.13</v>
      </c>
      <c r="D19" s="33">
        <f t="shared" si="5"/>
        <v>379714.9</v>
      </c>
      <c r="E19" s="33">
        <f t="shared" si="5"/>
        <v>221260.54</v>
      </c>
      <c r="F19" s="33">
        <f t="shared" si="5"/>
        <v>360374</v>
      </c>
      <c r="G19" s="33">
        <f t="shared" si="5"/>
        <v>181179.12</v>
      </c>
      <c r="H19" s="33">
        <f t="shared" si="5"/>
        <v>98885.28</v>
      </c>
      <c r="I19" s="33">
        <f t="shared" si="5"/>
        <v>124615.44</v>
      </c>
      <c r="J19" s="33">
        <f t="shared" si="5"/>
        <v>209206.37</v>
      </c>
      <c r="K19" s="33">
        <f t="shared" si="5"/>
        <v>142196.46</v>
      </c>
      <c r="L19" s="33">
        <f t="shared" si="4"/>
        <v>1929915.31</v>
      </c>
      <c r="M19"/>
    </row>
    <row r="20" spans="1:13" ht="17.25" customHeight="1">
      <c r="A20" s="27" t="s">
        <v>26</v>
      </c>
      <c r="B20" s="33">
        <v>1272.88</v>
      </c>
      <c r="C20" s="33">
        <v>4807.55</v>
      </c>
      <c r="D20" s="33">
        <v>24487.17</v>
      </c>
      <c r="E20" s="33">
        <v>15807.87</v>
      </c>
      <c r="F20" s="33">
        <v>24700.16</v>
      </c>
      <c r="G20" s="33">
        <v>14988.57</v>
      </c>
      <c r="H20" s="33">
        <v>10418.38</v>
      </c>
      <c r="I20" s="33">
        <v>4155.68</v>
      </c>
      <c r="J20" s="33">
        <v>9003.97</v>
      </c>
      <c r="K20" s="33">
        <v>12850.17</v>
      </c>
      <c r="L20" s="33">
        <f t="shared" si="4"/>
        <v>122492.40000000001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1341.23</v>
      </c>
      <c r="L21" s="33">
        <f t="shared" si="4"/>
        <v>16094.759999999998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-5097.97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-5097.97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-632.25</v>
      </c>
      <c r="F23" s="33">
        <v>0</v>
      </c>
      <c r="G23" s="33">
        <v>-118.1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-750.35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-38867</v>
      </c>
      <c r="C27" s="33">
        <f t="shared" si="6"/>
        <v>-23601.6</v>
      </c>
      <c r="D27" s="33">
        <f t="shared" si="6"/>
        <v>-65256.4</v>
      </c>
      <c r="E27" s="33">
        <f t="shared" si="6"/>
        <v>-58165.75</v>
      </c>
      <c r="F27" s="33">
        <f t="shared" si="6"/>
        <v>-50402</v>
      </c>
      <c r="G27" s="33">
        <f t="shared" si="6"/>
        <v>-32661.2</v>
      </c>
      <c r="H27" s="33">
        <f t="shared" si="6"/>
        <v>-22819.96</v>
      </c>
      <c r="I27" s="33">
        <f t="shared" si="6"/>
        <v>-45690.75</v>
      </c>
      <c r="J27" s="33">
        <f t="shared" si="6"/>
        <v>-17362.4</v>
      </c>
      <c r="K27" s="33">
        <f t="shared" si="6"/>
        <v>-41408.4</v>
      </c>
      <c r="L27" s="33">
        <f aca="true" t="shared" si="7" ref="L27:L33">SUM(B27:K27)</f>
        <v>-396235.4600000001</v>
      </c>
      <c r="M27"/>
    </row>
    <row r="28" spans="1:13" ht="18.75" customHeight="1">
      <c r="A28" s="27" t="s">
        <v>30</v>
      </c>
      <c r="B28" s="33">
        <f>B29+B30+B31+B32</f>
        <v>-18871.6</v>
      </c>
      <c r="C28" s="33">
        <f aca="true" t="shared" si="8" ref="C28:K28">C29+C30+C31+C32</f>
        <v>-23601.6</v>
      </c>
      <c r="D28" s="33">
        <f t="shared" si="8"/>
        <v>-65256.4</v>
      </c>
      <c r="E28" s="33">
        <f t="shared" si="8"/>
        <v>-53605.2</v>
      </c>
      <c r="F28" s="33">
        <f t="shared" si="8"/>
        <v>-50402</v>
      </c>
      <c r="G28" s="33">
        <f t="shared" si="8"/>
        <v>-32661.2</v>
      </c>
      <c r="H28" s="33">
        <f t="shared" si="8"/>
        <v>-14982</v>
      </c>
      <c r="I28" s="33">
        <f t="shared" si="8"/>
        <v>-45690.75</v>
      </c>
      <c r="J28" s="33">
        <f t="shared" si="8"/>
        <v>-17362.4</v>
      </c>
      <c r="K28" s="33">
        <f t="shared" si="8"/>
        <v>-41408.4</v>
      </c>
      <c r="L28" s="33">
        <f t="shared" si="7"/>
        <v>-363841.55000000005</v>
      </c>
      <c r="M28"/>
    </row>
    <row r="29" spans="1:13" s="36" customFormat="1" ht="18.75" customHeight="1">
      <c r="A29" s="34" t="s">
        <v>58</v>
      </c>
      <c r="B29" s="33">
        <f>-ROUND((B9)*$E$3,2)</f>
        <v>-18871.6</v>
      </c>
      <c r="C29" s="33">
        <f aca="true" t="shared" si="9" ref="C29:K29">-ROUND((C9)*$E$3,2)</f>
        <v>-23601.6</v>
      </c>
      <c r="D29" s="33">
        <f t="shared" si="9"/>
        <v>-65256.4</v>
      </c>
      <c r="E29" s="33">
        <f t="shared" si="9"/>
        <v>-53605.2</v>
      </c>
      <c r="F29" s="33">
        <f t="shared" si="9"/>
        <v>-50402</v>
      </c>
      <c r="G29" s="33">
        <f t="shared" si="9"/>
        <v>-32661.2</v>
      </c>
      <c r="H29" s="33">
        <f t="shared" si="9"/>
        <v>-14982</v>
      </c>
      <c r="I29" s="33">
        <f t="shared" si="9"/>
        <v>-20398.4</v>
      </c>
      <c r="J29" s="33">
        <f t="shared" si="9"/>
        <v>-17362.4</v>
      </c>
      <c r="K29" s="33">
        <f t="shared" si="9"/>
        <v>-41408.4</v>
      </c>
      <c r="L29" s="33">
        <f t="shared" si="7"/>
        <v>-338549.20000000007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-11.26</v>
      </c>
      <c r="J31" s="17">
        <v>0</v>
      </c>
      <c r="K31" s="17">
        <v>0</v>
      </c>
      <c r="L31" s="33">
        <f t="shared" si="7"/>
        <v>-11.26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-25281.09</v>
      </c>
      <c r="J32" s="17">
        <v>0</v>
      </c>
      <c r="K32" s="17">
        <v>0</v>
      </c>
      <c r="L32" s="33">
        <f t="shared" si="7"/>
        <v>-25281.09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398527.96</v>
      </c>
      <c r="C48" s="41">
        <f aca="true" t="shared" si="12" ref="C48:K48">IF(C17+C27+C40+C49&lt;0,0,C17+C27+C49)</f>
        <v>321437.13999999996</v>
      </c>
      <c r="D48" s="41">
        <f t="shared" si="12"/>
        <v>1082429.17</v>
      </c>
      <c r="E48" s="41">
        <f t="shared" si="12"/>
        <v>843939.3</v>
      </c>
      <c r="F48" s="41">
        <f t="shared" si="12"/>
        <v>927916.58</v>
      </c>
      <c r="G48" s="41">
        <f t="shared" si="12"/>
        <v>504615.17</v>
      </c>
      <c r="H48" s="41">
        <f t="shared" si="12"/>
        <v>284089.05</v>
      </c>
      <c r="I48" s="41">
        <f t="shared" si="12"/>
        <v>369731.26999999996</v>
      </c>
      <c r="J48" s="41">
        <f t="shared" si="12"/>
        <v>440407.72</v>
      </c>
      <c r="K48" s="41">
        <f t="shared" si="12"/>
        <v>538824.26</v>
      </c>
      <c r="L48" s="42">
        <f>SUM(B48:K48)</f>
        <v>5711917.619999999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398527.96</v>
      </c>
      <c r="C54" s="41">
        <f aca="true" t="shared" si="14" ref="C54:J54">SUM(C55:C66)</f>
        <v>321437.13</v>
      </c>
      <c r="D54" s="41">
        <f t="shared" si="14"/>
        <v>1082429.17</v>
      </c>
      <c r="E54" s="41">
        <f t="shared" si="14"/>
        <v>843939.29</v>
      </c>
      <c r="F54" s="41">
        <f t="shared" si="14"/>
        <v>927916.58</v>
      </c>
      <c r="G54" s="41">
        <f t="shared" si="14"/>
        <v>504615.17</v>
      </c>
      <c r="H54" s="41">
        <f t="shared" si="14"/>
        <v>284089.05</v>
      </c>
      <c r="I54" s="41">
        <f>SUM(I55:I69)</f>
        <v>369731.26999999996</v>
      </c>
      <c r="J54" s="41">
        <f t="shared" si="14"/>
        <v>440407.72</v>
      </c>
      <c r="K54" s="41">
        <f>SUM(K55:K68)</f>
        <v>538824.27</v>
      </c>
      <c r="L54" s="46">
        <f>SUM(B54:K54)</f>
        <v>5711917.609999999</v>
      </c>
      <c r="M54" s="40"/>
    </row>
    <row r="55" spans="1:13" ht="18.75" customHeight="1">
      <c r="A55" s="47" t="s">
        <v>51</v>
      </c>
      <c r="B55" s="48">
        <v>398527.96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398527.96</v>
      </c>
      <c r="M55" s="40"/>
    </row>
    <row r="56" spans="1:12" ht="18.75" customHeight="1">
      <c r="A56" s="47" t="s">
        <v>61</v>
      </c>
      <c r="B56" s="17">
        <v>0</v>
      </c>
      <c r="C56" s="48">
        <v>281353.92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281353.92</v>
      </c>
    </row>
    <row r="57" spans="1:12" ht="18.75" customHeight="1">
      <c r="A57" s="47" t="s">
        <v>62</v>
      </c>
      <c r="B57" s="17">
        <v>0</v>
      </c>
      <c r="C57" s="48">
        <v>40083.21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40083.21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1082429.17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1082429.17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843939.29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843939.29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927916.58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927916.58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504615.17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504615.17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284089.05</v>
      </c>
      <c r="I62" s="17">
        <v>0</v>
      </c>
      <c r="J62" s="17">
        <v>0</v>
      </c>
      <c r="K62" s="17">
        <v>0</v>
      </c>
      <c r="L62" s="46">
        <f t="shared" si="15"/>
        <v>284089.05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440407.72</v>
      </c>
      <c r="K64" s="17">
        <v>0</v>
      </c>
      <c r="L64" s="46">
        <f t="shared" si="15"/>
        <v>440407.72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303088.65</v>
      </c>
      <c r="L65" s="46">
        <f t="shared" si="15"/>
        <v>303088.65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235735.62</v>
      </c>
      <c r="L66" s="46">
        <f t="shared" si="15"/>
        <v>235735.62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1">
        <v>369731.26999999996</v>
      </c>
      <c r="J69" s="52">
        <v>0</v>
      </c>
      <c r="K69" s="52">
        <v>0</v>
      </c>
      <c r="L69" s="51">
        <f>SUM(B69:K69)</f>
        <v>369731.26999999996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2021-01-11T17:45:34Z</dcterms:modified>
  <cp:category/>
  <cp:version/>
  <cp:contentType/>
  <cp:contentStatus/>
</cp:coreProperties>
</file>