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<sst xmlns="http://schemas.openxmlformats.org/spreadsheetml/2006/main" count="79" uniqueCount="78">
  <si>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</si>
  <si>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</si>
  <si>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</si>
  <si>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</si>
  <si>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</si>
  <si>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</si>
  <si>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</si>
  <si>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</si>
  <si>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</si>
  <si>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</si>
  <si>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</si>
  <si>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</si>
  <si>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</si>
  <si>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</si>
  <si>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</si>
  <si>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</si>
  <si>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</si>
  <si>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</si>
  <si>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</si>
  <si>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</si>
  <si>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</si>
  <si>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</si>
  <si>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</si>
  <si>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</si>
  <si>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</si>
  <si>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</si>
  <si>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</si>
  <si>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</si>
  <si>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</si>
  <si>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</si>
  <si>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</si>
  <si>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</si>
  <si>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</si>
  <si>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</si>
  <si>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</si>
  <si>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</si>
  <si>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</si>
  <si>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</si>
  <si>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</si>
  <si>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</si>
  <si>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</si>
  <si>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</si>
  <si>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</si>
  <si>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</si>
  <si>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</si>
  <si>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</si>
  <si>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</si>
  <si>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</si>
  <si>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</si>
  <si>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</si>
  <si>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</si>
  <si>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</si>
  <si>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</si>
  <si>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</si>
  <si>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</si>
  <si>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</si>
  <si>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</si>
  <si>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</si>
  <si>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</si>
  <si>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</si>
  <si>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</si>
  <si>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</si>
  <si>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</si>
  <si>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</si>
  <si>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</si>
  <si>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</si>
  <si>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</si>
  <si>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</si>
  <si>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</si>
  <si>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</si>
  <si>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</si>
  <si>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</si>
  <si>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</si>
  <si>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</si>
  <si>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</si>
  <si>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</si>
  <si>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04/01/21 - VENCIMENTO 11/01/21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</si>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</sst>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54027</v>
      </c>
      <c r="C7" s="10">
        <f>C8+C11</f>
        <v>68927</v>
      </c>
      <c r="D7" s="10">
        <f aca="true" t="shared" si="0" ref="D7:K7">D8+D11</f>
        <v>190253</v>
      </c>
      <c r="E7" s="10">
        <f t="shared" si="0"/>
        <v>169382</v>
      </c>
      <c r="F7" s="10">
        <f t="shared" si="0"/>
        <v>169749</v>
      </c>
      <c r="G7" s="10">
        <f t="shared" si="0"/>
        <v>88198</v>
      </c>
      <c r="H7" s="10">
        <f t="shared" si="0"/>
        <v>46577</v>
      </c>
      <c r="I7" s="10">
        <f t="shared" si="0"/>
        <v>82442</v>
      </c>
      <c r="J7" s="10">
        <f t="shared" si="0"/>
        <v>64230</v>
      </c>
      <c r="K7" s="10">
        <f t="shared" si="0"/>
        <v>138411</v>
      </c>
      <c r="L7" s="10">
        <f>SUM(B7:K7)</f>
        <v>1072196</v>
      </c>
      <c r="M7" s="11"/>
    </row>
    <row r="8" spans="1:13" ht="17.25" customHeight="1">
      <c r="A8" s="12" t="s">
        <v>18</v>
      </c>
      <c r="B8" s="13">
        <f>B9+B10</f>
        <v>4372</v>
      </c>
      <c r="C8" s="13">
        <f aca="true" t="shared" si="1" ref="C8:K8">C9+C10</f>
        <v>5553</v>
      </c>
      <c r="D8" s="13">
        <f t="shared" si="1"/>
        <v>15139</v>
      </c>
      <c r="E8" s="13">
        <f t="shared" si="1"/>
        <v>12338</v>
      </c>
      <c r="F8" s="13">
        <f t="shared" si="1"/>
        <v>11955</v>
      </c>
      <c r="G8" s="13">
        <f t="shared" si="1"/>
        <v>7269</v>
      </c>
      <c r="H8" s="13">
        <f t="shared" si="1"/>
        <v>3547</v>
      </c>
      <c r="I8" s="13">
        <f t="shared" si="1"/>
        <v>4649</v>
      </c>
      <c r="J8" s="13">
        <f t="shared" si="1"/>
        <v>4008</v>
      </c>
      <c r="K8" s="13">
        <f t="shared" si="1"/>
        <v>9482</v>
      </c>
      <c r="L8" s="13">
        <f>SUM(B8:K8)</f>
        <v>78312</v>
      </c>
      <c r="M8"/>
    </row>
    <row r="9" spans="1:13" ht="17.25" customHeight="1">
      <c r="A9" s="14" t="s">
        <v>19</v>
      </c>
      <c r="B9" s="15">
        <v>4370</v>
      </c>
      <c r="C9" s="15">
        <v>5553</v>
      </c>
      <c r="D9" s="15">
        <v>15139</v>
      </c>
      <c r="E9" s="15">
        <v>12338</v>
      </c>
      <c r="F9" s="15">
        <v>11955</v>
      </c>
      <c r="G9" s="15">
        <v>7269</v>
      </c>
      <c r="H9" s="15">
        <v>3547</v>
      </c>
      <c r="I9" s="15">
        <v>4649</v>
      </c>
      <c r="J9" s="15">
        <v>4008</v>
      </c>
      <c r="K9" s="15">
        <v>9482</v>
      </c>
      <c r="L9" s="13">
        <f>SUM(B9:K9)</f>
        <v>78310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49655</v>
      </c>
      <c r="C11" s="15">
        <v>63374</v>
      </c>
      <c r="D11" s="15">
        <v>175114</v>
      </c>
      <c r="E11" s="15">
        <v>157044</v>
      </c>
      <c r="F11" s="15">
        <v>157794</v>
      </c>
      <c r="G11" s="15">
        <v>80929</v>
      </c>
      <c r="H11" s="15">
        <v>43030</v>
      </c>
      <c r="I11" s="15">
        <v>77793</v>
      </c>
      <c r="J11" s="15">
        <v>60222</v>
      </c>
      <c r="K11" s="15">
        <v>128929</v>
      </c>
      <c r="L11" s="13">
        <f>SUM(B11:K11)</f>
        <v>993884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1.37535560552294</v>
      </c>
      <c r="C15" s="22">
        <v>1.594518477608406</v>
      </c>
      <c r="D15" s="22">
        <v>1.601110788406478</v>
      </c>
      <c r="E15" s="22">
        <v>1.402507985369399</v>
      </c>
      <c r="F15" s="22">
        <v>1.704530051721062</v>
      </c>
      <c r="G15" s="22">
        <v>1.645347831038487</v>
      </c>
      <c r="H15" s="22">
        <v>1.592764309225056</v>
      </c>
      <c r="I15" s="22">
        <v>1.506004489298529</v>
      </c>
      <c r="J15" s="22">
        <v>1.966237785902946</v>
      </c>
      <c r="K15" s="22">
        <v>1.402254329575404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434151.99999999994</v>
      </c>
      <c r="C17" s="25">
        <f aca="true" t="shared" si="2" ref="C17:K17">C18+C19+C20+C21+C22+C23+C24</f>
        <v>342561.37</v>
      </c>
      <c r="D17" s="25">
        <f t="shared" si="2"/>
        <v>1138072.5</v>
      </c>
      <c r="E17" s="25">
        <f t="shared" si="2"/>
        <v>887982.07</v>
      </c>
      <c r="F17" s="25">
        <f t="shared" si="2"/>
        <v>970142.88</v>
      </c>
      <c r="G17" s="25">
        <f t="shared" si="2"/>
        <v>535492.74</v>
      </c>
      <c r="H17" s="25">
        <f t="shared" si="2"/>
        <v>304868.87</v>
      </c>
      <c r="I17" s="25">
        <f t="shared" si="2"/>
        <v>413484.86000000004</v>
      </c>
      <c r="J17" s="25">
        <f t="shared" si="2"/>
        <v>457621.12</v>
      </c>
      <c r="K17" s="25">
        <f t="shared" si="2"/>
        <v>574110.36</v>
      </c>
      <c r="L17" s="25">
        <f>L18+L19+L20+L21+L22+L23+L24</f>
        <v>6058488.7700000005</v>
      </c>
      <c r="M17"/>
    </row>
    <row r="18" spans="1:13" ht="17.25" customHeight="1">
      <c r="A18" s="26" t="s">
        <v>24</v>
      </c>
      <c r="B18" s="33">
        <f aca="true" t="shared" si="3" ref="B18:K18">ROUND(B13*B7,2)</f>
        <v>313794.22</v>
      </c>
      <c r="C18" s="33">
        <f t="shared" si="3"/>
        <v>211006.23</v>
      </c>
      <c r="D18" s="33">
        <f t="shared" si="3"/>
        <v>693624.39</v>
      </c>
      <c r="E18" s="33">
        <f t="shared" si="3"/>
        <v>624511.43</v>
      </c>
      <c r="F18" s="33">
        <f t="shared" si="3"/>
        <v>554026.79</v>
      </c>
      <c r="G18" s="33">
        <f t="shared" si="3"/>
        <v>316322.13</v>
      </c>
      <c r="H18" s="33">
        <f t="shared" si="3"/>
        <v>184053.67</v>
      </c>
      <c r="I18" s="33">
        <f t="shared" si="3"/>
        <v>270582.89</v>
      </c>
      <c r="J18" s="33">
        <f t="shared" si="3"/>
        <v>226982.4</v>
      </c>
      <c r="K18" s="33">
        <f t="shared" si="3"/>
        <v>399357.26</v>
      </c>
      <c r="L18" s="33">
        <f aca="true" t="shared" si="4" ref="L18:L24">SUM(B18:K18)</f>
        <v>3794261.41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117784.42</v>
      </c>
      <c r="C19" s="33">
        <f t="shared" si="5"/>
        <v>125447.1</v>
      </c>
      <c r="D19" s="33">
        <f t="shared" si="5"/>
        <v>416945.1</v>
      </c>
      <c r="E19" s="33">
        <f t="shared" si="5"/>
        <v>251370.84</v>
      </c>
      <c r="F19" s="33">
        <f t="shared" si="5"/>
        <v>390328.52</v>
      </c>
      <c r="G19" s="33">
        <f t="shared" si="5"/>
        <v>204137.8</v>
      </c>
      <c r="H19" s="33">
        <f t="shared" si="5"/>
        <v>109100.45</v>
      </c>
      <c r="I19" s="33">
        <f t="shared" si="5"/>
        <v>136916.16</v>
      </c>
      <c r="J19" s="33">
        <f t="shared" si="5"/>
        <v>219318.97</v>
      </c>
      <c r="K19" s="33">
        <f t="shared" si="5"/>
        <v>160643.19</v>
      </c>
      <c r="L19" s="33">
        <f t="shared" si="4"/>
        <v>2131992.55</v>
      </c>
      <c r="M19"/>
    </row>
    <row r="20" spans="1:13" ht="17.25" customHeight="1">
      <c r="A20" s="27" t="s">
        <v>26</v>
      </c>
      <c r="B20" s="33">
        <v>1232.13</v>
      </c>
      <c r="C20" s="33">
        <v>4766.81</v>
      </c>
      <c r="D20" s="33">
        <v>24820.55</v>
      </c>
      <c r="E20" s="33">
        <v>15400.46</v>
      </c>
      <c r="F20" s="33">
        <v>24446.34</v>
      </c>
      <c r="G20" s="33">
        <v>15269.01</v>
      </c>
      <c r="H20" s="33">
        <v>10373.52</v>
      </c>
      <c r="I20" s="33">
        <v>4644.58</v>
      </c>
      <c r="J20" s="33">
        <v>8637.29</v>
      </c>
      <c r="K20" s="33">
        <v>12768.68</v>
      </c>
      <c r="L20" s="33">
        <f t="shared" si="4"/>
        <v>122359.37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-885.15</v>
      </c>
      <c r="F23" s="33">
        <v>0</v>
      </c>
      <c r="G23" s="33">
        <v>-236.2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-1121.35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-39223.4</v>
      </c>
      <c r="C27" s="33">
        <f t="shared" si="6"/>
        <v>-24433.2</v>
      </c>
      <c r="D27" s="33">
        <f t="shared" si="6"/>
        <v>-66611.6</v>
      </c>
      <c r="E27" s="33">
        <f t="shared" si="6"/>
        <v>-58847.75</v>
      </c>
      <c r="F27" s="33">
        <f t="shared" si="6"/>
        <v>-52602</v>
      </c>
      <c r="G27" s="33">
        <f t="shared" si="6"/>
        <v>-31983.6</v>
      </c>
      <c r="H27" s="33">
        <f t="shared" si="6"/>
        <v>-23444.76</v>
      </c>
      <c r="I27" s="33">
        <f t="shared" si="6"/>
        <v>-31189.929999999997</v>
      </c>
      <c r="J27" s="33">
        <f t="shared" si="6"/>
        <v>-17635.2</v>
      </c>
      <c r="K27" s="33">
        <f t="shared" si="6"/>
        <v>-41720.8</v>
      </c>
      <c r="L27" s="33">
        <f aca="true" t="shared" si="7" ref="L27:L33">SUM(B27:K27)</f>
        <v>-387692.24</v>
      </c>
      <c r="M27"/>
    </row>
    <row r="28" spans="1:13" ht="18.75" customHeight="1">
      <c r="A28" s="27" t="s">
        <v>30</v>
      </c>
      <c r="B28" s="33">
        <f>B29+B30+B31+B32</f>
        <v>-19228</v>
      </c>
      <c r="C28" s="33">
        <f aca="true" t="shared" si="8" ref="C28:K28">C29+C30+C31+C32</f>
        <v>-24433.2</v>
      </c>
      <c r="D28" s="33">
        <f t="shared" si="8"/>
        <v>-66611.6</v>
      </c>
      <c r="E28" s="33">
        <f t="shared" si="8"/>
        <v>-54287.2</v>
      </c>
      <c r="F28" s="33">
        <f t="shared" si="8"/>
        <v>-52602</v>
      </c>
      <c r="G28" s="33">
        <f t="shared" si="8"/>
        <v>-31983.6</v>
      </c>
      <c r="H28" s="33">
        <f t="shared" si="8"/>
        <v>-15606.8</v>
      </c>
      <c r="I28" s="33">
        <f t="shared" si="8"/>
        <v>-31189.929999999997</v>
      </c>
      <c r="J28" s="33">
        <f t="shared" si="8"/>
        <v>-17635.2</v>
      </c>
      <c r="K28" s="33">
        <f t="shared" si="8"/>
        <v>-41720.8</v>
      </c>
      <c r="L28" s="33">
        <f t="shared" si="7"/>
        <v>-355298.33</v>
      </c>
      <c r="M28"/>
    </row>
    <row r="29" spans="1:13" s="36" customFormat="1" ht="18.75" customHeight="1">
      <c r="A29" s="34" t="s">
        <v>58</v>
      </c>
      <c r="B29" s="33">
        <f>-ROUND((B9)*$E$3,2)</f>
        <v>-19228</v>
      </c>
      <c r="C29" s="33">
        <f aca="true" t="shared" si="9" ref="C29:K29">-ROUND((C9)*$E$3,2)</f>
        <v>-24433.2</v>
      </c>
      <c r="D29" s="33">
        <f t="shared" si="9"/>
        <v>-66611.6</v>
      </c>
      <c r="E29" s="33">
        <f t="shared" si="9"/>
        <v>-54287.2</v>
      </c>
      <c r="F29" s="33">
        <f t="shared" si="9"/>
        <v>-52602</v>
      </c>
      <c r="G29" s="33">
        <f t="shared" si="9"/>
        <v>-31983.6</v>
      </c>
      <c r="H29" s="33">
        <f t="shared" si="9"/>
        <v>-15606.8</v>
      </c>
      <c r="I29" s="33">
        <f t="shared" si="9"/>
        <v>-20455.6</v>
      </c>
      <c r="J29" s="33">
        <f t="shared" si="9"/>
        <v>-17635.2</v>
      </c>
      <c r="K29" s="33">
        <f t="shared" si="9"/>
        <v>-41720.8</v>
      </c>
      <c r="L29" s="33">
        <f t="shared" si="7"/>
        <v>-344564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-10723.07</v>
      </c>
      <c r="J32" s="17">
        <v>0</v>
      </c>
      <c r="K32" s="17">
        <v>0</v>
      </c>
      <c r="L32" s="33">
        <f t="shared" si="7"/>
        <v>-10723.07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394928.5999999999</v>
      </c>
      <c r="C48" s="41">
        <f aca="true" t="shared" si="12" ref="C48:K48">IF(C17+C27+C40+C49&lt;0,0,C17+C27+C49)</f>
        <v>318128.17</v>
      </c>
      <c r="D48" s="41">
        <f t="shared" si="12"/>
        <v>1071460.9</v>
      </c>
      <c r="E48" s="41">
        <f t="shared" si="12"/>
        <v>829134.32</v>
      </c>
      <c r="F48" s="41">
        <f t="shared" si="12"/>
        <v>917540.88</v>
      </c>
      <c r="G48" s="41">
        <f t="shared" si="12"/>
        <v>503509.14</v>
      </c>
      <c r="H48" s="41">
        <f t="shared" si="12"/>
        <v>281424.11</v>
      </c>
      <c r="I48" s="41">
        <f t="shared" si="12"/>
        <v>382294.93000000005</v>
      </c>
      <c r="J48" s="41">
        <f t="shared" si="12"/>
        <v>439985.92</v>
      </c>
      <c r="K48" s="41">
        <f t="shared" si="12"/>
        <v>532389.5599999999</v>
      </c>
      <c r="L48" s="42">
        <f>SUM(B48:K48)</f>
        <v>5670796.529999999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394928.6</v>
      </c>
      <c r="C54" s="41">
        <f aca="true" t="shared" si="14" ref="C54:J54">SUM(C55:C66)</f>
        <v>318128.16000000003</v>
      </c>
      <c r="D54" s="41">
        <f t="shared" si="14"/>
        <v>1071460.9</v>
      </c>
      <c r="E54" s="41">
        <f t="shared" si="14"/>
        <v>829134.33</v>
      </c>
      <c r="F54" s="41">
        <f t="shared" si="14"/>
        <v>917540.88</v>
      </c>
      <c r="G54" s="41">
        <f t="shared" si="14"/>
        <v>503509.14</v>
      </c>
      <c r="H54" s="41">
        <f t="shared" si="14"/>
        <v>281424.11</v>
      </c>
      <c r="I54" s="41">
        <f>SUM(I55:I69)</f>
        <v>382294.93</v>
      </c>
      <c r="J54" s="41">
        <f t="shared" si="14"/>
        <v>439985.92</v>
      </c>
      <c r="K54" s="41">
        <f>SUM(K55:K68)</f>
        <v>532389.5599999999</v>
      </c>
      <c r="L54" s="46">
        <f>SUM(B54:K54)</f>
        <v>5670796.529999999</v>
      </c>
      <c r="M54" s="40"/>
    </row>
    <row r="55" spans="1:13" ht="18.75" customHeight="1">
      <c r="A55" s="47" t="s">
        <v>51</v>
      </c>
      <c r="B55" s="48">
        <v>394928.6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394928.6</v>
      </c>
      <c r="M55" s="40"/>
    </row>
    <row r="56" spans="1:12" ht="18.75" customHeight="1">
      <c r="A56" s="47" t="s">
        <v>61</v>
      </c>
      <c r="B56" s="17">
        <v>0</v>
      </c>
      <c r="C56" s="48">
        <v>278139.45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278139.45</v>
      </c>
    </row>
    <row r="57" spans="1:12" ht="18.75" customHeight="1">
      <c r="A57" s="47" t="s">
        <v>62</v>
      </c>
      <c r="B57" s="17">
        <v>0</v>
      </c>
      <c r="C57" s="48">
        <v>39988.71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39988.71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1071460.9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1071460.9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829134.33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829134.33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917540.88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917540.88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503509.14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503509.14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281424.11</v>
      </c>
      <c r="I62" s="17">
        <v>0</v>
      </c>
      <c r="J62" s="17">
        <v>0</v>
      </c>
      <c r="K62" s="17">
        <v>0</v>
      </c>
      <c r="L62" s="46">
        <f t="shared" si="15"/>
        <v>281424.11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439985.92</v>
      </c>
      <c r="K64" s="17">
        <v>0</v>
      </c>
      <c r="L64" s="46">
        <f t="shared" si="15"/>
        <v>439985.92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290524.98</v>
      </c>
      <c r="L65" s="46">
        <f t="shared" si="15"/>
        <v>290524.98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241864.58</v>
      </c>
      <c r="L66" s="46">
        <f t="shared" si="15"/>
        <v>241864.58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382294.93</v>
      </c>
      <c r="J69" s="52">
        <v>0</v>
      </c>
      <c r="K69" s="52">
        <v>0</v>
      </c>
      <c r="L69" s="51">
        <f>SUM(B69:K69)</f>
        <v>382294.93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2021-01-08T18:46:27Z</dcterms:modified>
  <cp:category/>
  <cp:version/>
  <cp:contentType/>
  <cp:contentStatus/>
</cp:coreProperties>
</file>