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<sst xmlns="http://schemas.openxmlformats.org/spreadsheetml/2006/main" count="79" uniqueCount="78">
  <si>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</si>
  <si>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</si>
  <si>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</si>
  <si>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</si>
  <si>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</si>
  <si>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</si>
  <si>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</si>
  <si>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</si>
  <si>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</si>
  <si>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</si>
  <si>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</si>
  <si>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</si>
  <si>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</si>
  <si>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</si>
  <si>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</si>
  <si>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</si>
  <si>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</si>
  <si>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</si>
  <si>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</si>
  <si>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</si>
  <si>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</si>
  <si>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</si>
  <si>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</si>
  <si>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</si>
  <si>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</si>
  <si>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</si>
  <si>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</si>
  <si>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</si>
  <si>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</si>
  <si>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</si>
  <si>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</si>
  <si>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</si>
  <si>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</si>
  <si>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</si>
  <si>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</si>
  <si>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</si>
  <si>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</si>
  <si>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</si>
  <si>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</si>
  <si>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</si>
  <si>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</si>
  <si>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</si>
  <si>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</si>
  <si>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</si>
  <si>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</si>
  <si>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</si>
  <si>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</si>
  <si>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</si>
  <si>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</si>
  <si>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</si>
  <si>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</si>
  <si>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</si>
  <si>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</si>
  <si>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</si>
  <si>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</si>
  <si>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</si>
  <si>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</si>
  <si>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</si>
  <si>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</si>
  <si>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</si>
  <si>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</si>
  <si>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</si>
  <si>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</si>
  <si>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</si>
  <si>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</si>
  <si>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</si>
  <si>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</si>
  <si>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</si>
  <si>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</si>
  <si>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</si>
  <si>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</si>
  <si>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</si>
  <si>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</si>
  <si>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</si>
  <si>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</si>
  <si>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</si>
  <si>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03/01/21 - VENCIMENTO 08/01/21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</si>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</sst>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13019</v>
      </c>
      <c r="C7" s="10">
        <f>C8+C11</f>
        <v>17938</v>
      </c>
      <c r="D7" s="10">
        <f aca="true" t="shared" si="0" ref="D7:K7">D8+D11</f>
        <v>50618</v>
      </c>
      <c r="E7" s="10">
        <f t="shared" si="0"/>
        <v>51940</v>
      </c>
      <c r="F7" s="10">
        <f t="shared" si="0"/>
        <v>55805</v>
      </c>
      <c r="G7" s="10">
        <f t="shared" si="0"/>
        <v>21784</v>
      </c>
      <c r="H7" s="10">
        <f t="shared" si="0"/>
        <v>11861</v>
      </c>
      <c r="I7" s="10">
        <f t="shared" si="0"/>
        <v>23053</v>
      </c>
      <c r="J7" s="10">
        <f t="shared" si="0"/>
        <v>12309</v>
      </c>
      <c r="K7" s="10">
        <f t="shared" si="0"/>
        <v>42092</v>
      </c>
      <c r="L7" s="10">
        <f>SUM(B7:K7)</f>
        <v>300419</v>
      </c>
      <c r="M7" s="11"/>
    </row>
    <row r="8" spans="1:13" ht="17.25" customHeight="1">
      <c r="A8" s="12" t="s">
        <v>18</v>
      </c>
      <c r="B8" s="13">
        <f>B9+B10</f>
        <v>1325</v>
      </c>
      <c r="C8" s="13">
        <f aca="true" t="shared" si="1" ref="C8:K8">C9+C10</f>
        <v>1732</v>
      </c>
      <c r="D8" s="13">
        <f t="shared" si="1"/>
        <v>5416</v>
      </c>
      <c r="E8" s="13">
        <f t="shared" si="1"/>
        <v>4921</v>
      </c>
      <c r="F8" s="13">
        <f t="shared" si="1"/>
        <v>5474</v>
      </c>
      <c r="G8" s="13">
        <f t="shared" si="1"/>
        <v>2130</v>
      </c>
      <c r="H8" s="13">
        <f t="shared" si="1"/>
        <v>1111</v>
      </c>
      <c r="I8" s="13">
        <f t="shared" si="1"/>
        <v>1630</v>
      </c>
      <c r="J8" s="13">
        <f t="shared" si="1"/>
        <v>718</v>
      </c>
      <c r="K8" s="13">
        <f t="shared" si="1"/>
        <v>3107</v>
      </c>
      <c r="L8" s="13">
        <f>SUM(B8:K8)</f>
        <v>27564</v>
      </c>
      <c r="M8"/>
    </row>
    <row r="9" spans="1:13" ht="17.25" customHeight="1">
      <c r="A9" s="14" t="s">
        <v>19</v>
      </c>
      <c r="B9" s="15">
        <v>1325</v>
      </c>
      <c r="C9" s="15">
        <v>1732</v>
      </c>
      <c r="D9" s="15">
        <v>5416</v>
      </c>
      <c r="E9" s="15">
        <v>4921</v>
      </c>
      <c r="F9" s="15">
        <v>5474</v>
      </c>
      <c r="G9" s="15">
        <v>2130</v>
      </c>
      <c r="H9" s="15">
        <v>1111</v>
      </c>
      <c r="I9" s="15">
        <v>1630</v>
      </c>
      <c r="J9" s="15">
        <v>718</v>
      </c>
      <c r="K9" s="15">
        <v>3107</v>
      </c>
      <c r="L9" s="13">
        <f>SUM(B9:K9)</f>
        <v>27564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11694</v>
      </c>
      <c r="C11" s="15">
        <v>16206</v>
      </c>
      <c r="D11" s="15">
        <v>45202</v>
      </c>
      <c r="E11" s="15">
        <v>47019</v>
      </c>
      <c r="F11" s="15">
        <v>50331</v>
      </c>
      <c r="G11" s="15">
        <v>19654</v>
      </c>
      <c r="H11" s="15">
        <v>10750</v>
      </c>
      <c r="I11" s="15">
        <v>21423</v>
      </c>
      <c r="J11" s="15">
        <v>11591</v>
      </c>
      <c r="K11" s="15">
        <v>38985</v>
      </c>
      <c r="L11" s="13">
        <f>SUM(B11:K11)</f>
        <v>272855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1.536908027360021</v>
      </c>
      <c r="C15" s="22">
        <v>1.602750219760341</v>
      </c>
      <c r="D15" s="22">
        <v>1.676283568083043</v>
      </c>
      <c r="E15" s="22">
        <v>1.434999166728558</v>
      </c>
      <c r="F15" s="22">
        <v>1.628235277367001</v>
      </c>
      <c r="G15" s="22">
        <v>1.712584569884382</v>
      </c>
      <c r="H15" s="22">
        <v>1.732633969621041</v>
      </c>
      <c r="I15" s="22">
        <v>1.573797351604414</v>
      </c>
      <c r="J15" s="22">
        <v>2.21747816570943</v>
      </c>
      <c r="K15" s="22">
        <v>1.407391345446943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117881.46999999999</v>
      </c>
      <c r="C17" s="25">
        <f aca="true" t="shared" si="2" ref="C17:K17">C18+C19+C20+C21+C22+C23+C24</f>
        <v>92124.47</v>
      </c>
      <c r="D17" s="25">
        <f t="shared" si="2"/>
        <v>326611.17000000004</v>
      </c>
      <c r="E17" s="25">
        <f t="shared" si="2"/>
        <v>282771.57000000007</v>
      </c>
      <c r="F17" s="25">
        <f t="shared" si="2"/>
        <v>310911.33999999997</v>
      </c>
      <c r="G17" s="25">
        <f t="shared" si="2"/>
        <v>141606.91</v>
      </c>
      <c r="H17" s="25">
        <f t="shared" si="2"/>
        <v>87357.20999999999</v>
      </c>
      <c r="I17" s="25">
        <f t="shared" si="2"/>
        <v>124492.48</v>
      </c>
      <c r="J17" s="25">
        <f t="shared" si="2"/>
        <v>103621.66</v>
      </c>
      <c r="K17" s="25">
        <f t="shared" si="2"/>
        <v>179762.68</v>
      </c>
      <c r="L17" s="25">
        <f>L18+L19+L20+L21+L22+L23+L24</f>
        <v>1767140.96</v>
      </c>
      <c r="M17"/>
    </row>
    <row r="18" spans="1:13" ht="17.25" customHeight="1">
      <c r="A18" s="26" t="s">
        <v>24</v>
      </c>
      <c r="B18" s="33">
        <f aca="true" t="shared" si="3" ref="B18:K18">ROUND(B13*B7,2)</f>
        <v>75615.65</v>
      </c>
      <c r="C18" s="33">
        <f t="shared" si="3"/>
        <v>54913.6</v>
      </c>
      <c r="D18" s="33">
        <f t="shared" si="3"/>
        <v>184543.1</v>
      </c>
      <c r="E18" s="33">
        <f t="shared" si="3"/>
        <v>191502.78</v>
      </c>
      <c r="F18" s="33">
        <f t="shared" si="3"/>
        <v>182136.36</v>
      </c>
      <c r="G18" s="33">
        <f t="shared" si="3"/>
        <v>78128.32</v>
      </c>
      <c r="H18" s="33">
        <f t="shared" si="3"/>
        <v>46869.93</v>
      </c>
      <c r="I18" s="33">
        <f t="shared" si="3"/>
        <v>75662.25</v>
      </c>
      <c r="J18" s="33">
        <f t="shared" si="3"/>
        <v>43498.78</v>
      </c>
      <c r="K18" s="33">
        <f t="shared" si="3"/>
        <v>121448.05</v>
      </c>
      <c r="L18" s="33">
        <f aca="true" t="shared" si="4" ref="L18:L24">SUM(B18:K18)</f>
        <v>1054318.82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40598.65</v>
      </c>
      <c r="C19" s="33">
        <f t="shared" si="5"/>
        <v>33099.18</v>
      </c>
      <c r="D19" s="33">
        <f t="shared" si="5"/>
        <v>124803.47</v>
      </c>
      <c r="E19" s="33">
        <f t="shared" si="5"/>
        <v>83303.55</v>
      </c>
      <c r="F19" s="33">
        <f t="shared" si="5"/>
        <v>114424.49</v>
      </c>
      <c r="G19" s="33">
        <f t="shared" si="5"/>
        <v>55673.04</v>
      </c>
      <c r="H19" s="33">
        <f t="shared" si="5"/>
        <v>34338.5</v>
      </c>
      <c r="I19" s="33">
        <f t="shared" si="5"/>
        <v>43414.8</v>
      </c>
      <c r="J19" s="33">
        <f t="shared" si="5"/>
        <v>52958.81</v>
      </c>
      <c r="K19" s="33">
        <f t="shared" si="5"/>
        <v>49476.88</v>
      </c>
      <c r="L19" s="33">
        <f t="shared" si="4"/>
        <v>632091.37</v>
      </c>
      <c r="M19"/>
    </row>
    <row r="20" spans="1:13" ht="17.25" customHeight="1">
      <c r="A20" s="27" t="s">
        <v>26</v>
      </c>
      <c r="B20" s="33">
        <v>325.94</v>
      </c>
      <c r="C20" s="33">
        <v>2770.46</v>
      </c>
      <c r="D20" s="33">
        <v>14582.14</v>
      </c>
      <c r="E20" s="33">
        <v>10633.65</v>
      </c>
      <c r="F20" s="33">
        <v>13009.26</v>
      </c>
      <c r="G20" s="33">
        <v>7805.55</v>
      </c>
      <c r="H20" s="33">
        <v>4807.55</v>
      </c>
      <c r="I20" s="33">
        <v>4074.2</v>
      </c>
      <c r="J20" s="33">
        <v>4481.61</v>
      </c>
      <c r="K20" s="33">
        <v>7496.52</v>
      </c>
      <c r="L20" s="33">
        <f t="shared" si="4"/>
        <v>69986.88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-25825.4</v>
      </c>
      <c r="C27" s="33">
        <f t="shared" si="6"/>
        <v>-7620.8</v>
      </c>
      <c r="D27" s="33">
        <f t="shared" si="6"/>
        <v>-23830.4</v>
      </c>
      <c r="E27" s="33">
        <f t="shared" si="6"/>
        <v>-26212.95</v>
      </c>
      <c r="F27" s="33">
        <f t="shared" si="6"/>
        <v>-24085.6</v>
      </c>
      <c r="G27" s="33">
        <f t="shared" si="6"/>
        <v>-9372</v>
      </c>
      <c r="H27" s="33">
        <f t="shared" si="6"/>
        <v>-12726.36</v>
      </c>
      <c r="I27" s="33">
        <f t="shared" si="6"/>
        <v>-7172</v>
      </c>
      <c r="J27" s="33">
        <f t="shared" si="6"/>
        <v>-3159.2</v>
      </c>
      <c r="K27" s="33">
        <f t="shared" si="6"/>
        <v>-13670.8</v>
      </c>
      <c r="L27" s="33">
        <f aca="true" t="shared" si="7" ref="L27:L33">SUM(B27:K27)</f>
        <v>-153675.51</v>
      </c>
      <c r="M27"/>
    </row>
    <row r="28" spans="1:13" ht="18.75" customHeight="1">
      <c r="A28" s="27" t="s">
        <v>30</v>
      </c>
      <c r="B28" s="33">
        <f>B29+B30+B31+B32</f>
        <v>-5830</v>
      </c>
      <c r="C28" s="33">
        <f aca="true" t="shared" si="8" ref="C28:K28">C29+C30+C31+C32</f>
        <v>-7620.8</v>
      </c>
      <c r="D28" s="33">
        <f t="shared" si="8"/>
        <v>-23830.4</v>
      </c>
      <c r="E28" s="33">
        <f t="shared" si="8"/>
        <v>-21652.4</v>
      </c>
      <c r="F28" s="33">
        <f t="shared" si="8"/>
        <v>-24085.6</v>
      </c>
      <c r="G28" s="33">
        <f t="shared" si="8"/>
        <v>-9372</v>
      </c>
      <c r="H28" s="33">
        <f t="shared" si="8"/>
        <v>-4888.4</v>
      </c>
      <c r="I28" s="33">
        <f t="shared" si="8"/>
        <v>-7172</v>
      </c>
      <c r="J28" s="33">
        <f t="shared" si="8"/>
        <v>-3159.2</v>
      </c>
      <c r="K28" s="33">
        <f t="shared" si="8"/>
        <v>-13670.8</v>
      </c>
      <c r="L28" s="33">
        <f t="shared" si="7"/>
        <v>-121281.59999999999</v>
      </c>
      <c r="M28"/>
    </row>
    <row r="29" spans="1:13" s="36" customFormat="1" ht="18.75" customHeight="1">
      <c r="A29" s="34" t="s">
        <v>58</v>
      </c>
      <c r="B29" s="33">
        <f>-ROUND((B9)*$E$3,2)</f>
        <v>-5830</v>
      </c>
      <c r="C29" s="33">
        <f aca="true" t="shared" si="9" ref="C29:K29">-ROUND((C9)*$E$3,2)</f>
        <v>-7620.8</v>
      </c>
      <c r="D29" s="33">
        <f t="shared" si="9"/>
        <v>-23830.4</v>
      </c>
      <c r="E29" s="33">
        <f t="shared" si="9"/>
        <v>-21652.4</v>
      </c>
      <c r="F29" s="33">
        <f t="shared" si="9"/>
        <v>-24085.6</v>
      </c>
      <c r="G29" s="33">
        <f t="shared" si="9"/>
        <v>-9372</v>
      </c>
      <c r="H29" s="33">
        <f t="shared" si="9"/>
        <v>-4888.4</v>
      </c>
      <c r="I29" s="33">
        <f t="shared" si="9"/>
        <v>-7172</v>
      </c>
      <c r="J29" s="33">
        <f t="shared" si="9"/>
        <v>-3159.2</v>
      </c>
      <c r="K29" s="33">
        <f t="shared" si="9"/>
        <v>-13670.8</v>
      </c>
      <c r="L29" s="33">
        <f t="shared" si="7"/>
        <v>-121281.59999999999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92056.06999999998</v>
      </c>
      <c r="C48" s="41">
        <f aca="true" t="shared" si="12" ref="C48:K48">IF(C17+C27+C40+C49&lt;0,0,C17+C27+C49)</f>
        <v>84503.67</v>
      </c>
      <c r="D48" s="41">
        <f t="shared" si="12"/>
        <v>302780.77</v>
      </c>
      <c r="E48" s="41">
        <f t="shared" si="12"/>
        <v>256558.62000000005</v>
      </c>
      <c r="F48" s="41">
        <f t="shared" si="12"/>
        <v>286825.74</v>
      </c>
      <c r="G48" s="41">
        <f t="shared" si="12"/>
        <v>132234.91</v>
      </c>
      <c r="H48" s="41">
        <f t="shared" si="12"/>
        <v>74630.84999999999</v>
      </c>
      <c r="I48" s="41">
        <f t="shared" si="12"/>
        <v>117320.48</v>
      </c>
      <c r="J48" s="41">
        <f t="shared" si="12"/>
        <v>100462.46</v>
      </c>
      <c r="K48" s="41">
        <f t="shared" si="12"/>
        <v>166091.88</v>
      </c>
      <c r="L48" s="42">
        <f>SUM(B48:K48)</f>
        <v>1613465.4500000002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92056.08</v>
      </c>
      <c r="C54" s="41">
        <f aca="true" t="shared" si="14" ref="C54:J54">SUM(C55:C66)</f>
        <v>84503.67</v>
      </c>
      <c r="D54" s="41">
        <f t="shared" si="14"/>
        <v>302780.77</v>
      </c>
      <c r="E54" s="41">
        <f t="shared" si="14"/>
        <v>256558.62</v>
      </c>
      <c r="F54" s="41">
        <f t="shared" si="14"/>
        <v>286825.74</v>
      </c>
      <c r="G54" s="41">
        <f t="shared" si="14"/>
        <v>132234.9</v>
      </c>
      <c r="H54" s="41">
        <f t="shared" si="14"/>
        <v>74630.85</v>
      </c>
      <c r="I54" s="41">
        <f>SUM(I55:I69)</f>
        <v>117320.48</v>
      </c>
      <c r="J54" s="41">
        <f t="shared" si="14"/>
        <v>100462.46</v>
      </c>
      <c r="K54" s="41">
        <f>SUM(K55:K68)</f>
        <v>166091.88</v>
      </c>
      <c r="L54" s="46">
        <f>SUM(B54:K54)</f>
        <v>1613465.4500000002</v>
      </c>
      <c r="M54" s="40"/>
    </row>
    <row r="55" spans="1:13" ht="18.75" customHeight="1">
      <c r="A55" s="47" t="s">
        <v>51</v>
      </c>
      <c r="B55" s="48">
        <v>92056.08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92056.08</v>
      </c>
      <c r="M55" s="40"/>
    </row>
    <row r="56" spans="1:12" ht="18.75" customHeight="1">
      <c r="A56" s="47" t="s">
        <v>61</v>
      </c>
      <c r="B56" s="17">
        <v>0</v>
      </c>
      <c r="C56" s="48">
        <v>73847.76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73847.76</v>
      </c>
    </row>
    <row r="57" spans="1:12" ht="18.75" customHeight="1">
      <c r="A57" s="47" t="s">
        <v>62</v>
      </c>
      <c r="B57" s="17">
        <v>0</v>
      </c>
      <c r="C57" s="48">
        <v>10655.91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10655.91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302780.77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302780.77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256558.62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256558.62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286825.74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286825.74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132234.9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132234.9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74630.85</v>
      </c>
      <c r="I62" s="17">
        <v>0</v>
      </c>
      <c r="J62" s="17">
        <v>0</v>
      </c>
      <c r="K62" s="17">
        <v>0</v>
      </c>
      <c r="L62" s="46">
        <f t="shared" si="15"/>
        <v>74630.85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100462.46</v>
      </c>
      <c r="K64" s="17">
        <v>0</v>
      </c>
      <c r="L64" s="46">
        <f t="shared" si="15"/>
        <v>100462.46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78345.54</v>
      </c>
      <c r="L65" s="46">
        <f t="shared" si="15"/>
        <v>78345.54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87746.34</v>
      </c>
      <c r="L66" s="46">
        <f t="shared" si="15"/>
        <v>87746.34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117320.48</v>
      </c>
      <c r="J69" s="52">
        <v>0</v>
      </c>
      <c r="K69" s="52">
        <v>0</v>
      </c>
      <c r="L69" s="51">
        <f>SUM(B69:K69)</f>
        <v>117320.48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2021-01-08T18:45:09Z</dcterms:modified>
  <cp:category/>
  <cp:version/>
  <cp:contentType/>
  <cp:contentStatus/>
</cp:coreProperties>
</file>