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<sst xmlns="http://schemas.openxmlformats.org/spreadsheetml/2006/main" count="79" uniqueCount="78">
  <si>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</si>
  <si>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</si>
  <si>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</si>
  <si>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</si>
  <si>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</si>
  <si>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</si>
  <si>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</si>
  <si>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</si>
  <si>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</si>
  <si>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</si>
  <si>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</si>
  <si>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</si>
  <si>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</si>
  <si>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</si>
  <si>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</si>
  <si>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</si>
  <si>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</si>
  <si>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</si>
  <si>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</si>
  <si>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</si>
  <si>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</si>
  <si>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</si>
  <si>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</si>
  <si>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</si>
  <si>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</si>
  <si>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</si>
  <si>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</si>
  <si>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</si>
  <si>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</si>
  <si>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</si>
  <si>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</si>
  <si>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</si>
  <si>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</si>
  <si>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</si>
  <si>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</si>
  <si>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</si>
  <si>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</si>
  <si>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</si>
  <si>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</si>
  <si>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</si>
  <si>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</si>
  <si>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</si>
  <si>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</si>
  <si>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</si>
  <si>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</si>
  <si>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</si>
  <si>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</si>
  <si>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</si>
  <si>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</si>
  <si>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</si>
  <si>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</si>
  <si>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</si>
  <si>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</si>
  <si>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</si>
  <si>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</si>
  <si>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</si>
  <si>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</si>
  <si>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</si>
  <si>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</si>
  <si>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</si>
  <si>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</si>
  <si>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</si>
  <si>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</si>
  <si>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</si>
  <si>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</si>
  <si>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</si>
  <si>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</si>
  <si>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</si>
  <si>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</si>
  <si>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</si>
  <si>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</si>
  <si>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</si>
  <si>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</si>
  <si>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</si>
  <si>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</si>
  <si>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</si>
  <si>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01/01/21 - VENCIMENTO 08/01/21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</si>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</sst>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7713</v>
      </c>
      <c r="C7" s="10">
        <f>C8+C11</f>
        <v>11000</v>
      </c>
      <c r="D7" s="10">
        <f aca="true" t="shared" si="0" ref="D7:K7">D8+D11</f>
        <v>30834</v>
      </c>
      <c r="E7" s="10">
        <f t="shared" si="0"/>
        <v>31863</v>
      </c>
      <c r="F7" s="10">
        <f t="shared" si="0"/>
        <v>35465</v>
      </c>
      <c r="G7" s="10">
        <f t="shared" si="0"/>
        <v>12844</v>
      </c>
      <c r="H7" s="10">
        <f t="shared" si="0"/>
        <v>7429</v>
      </c>
      <c r="I7" s="10">
        <f t="shared" si="0"/>
        <v>13359</v>
      </c>
      <c r="J7" s="10">
        <f t="shared" si="0"/>
        <v>8146</v>
      </c>
      <c r="K7" s="10">
        <f t="shared" si="0"/>
        <v>26929</v>
      </c>
      <c r="L7" s="10">
        <f>SUM(B7:K7)</f>
        <v>185582</v>
      </c>
      <c r="M7" s="11"/>
    </row>
    <row r="8" spans="1:13" ht="17.25" customHeight="1">
      <c r="A8" s="12" t="s">
        <v>18</v>
      </c>
      <c r="B8" s="13">
        <f>B9+B10</f>
        <v>906</v>
      </c>
      <c r="C8" s="13">
        <f aca="true" t="shared" si="1" ref="C8:K8">C9+C10</f>
        <v>1473</v>
      </c>
      <c r="D8" s="13">
        <f t="shared" si="1"/>
        <v>4261</v>
      </c>
      <c r="E8" s="13">
        <f t="shared" si="1"/>
        <v>3869</v>
      </c>
      <c r="F8" s="13">
        <f t="shared" si="1"/>
        <v>4735</v>
      </c>
      <c r="G8" s="13">
        <f t="shared" si="1"/>
        <v>1465</v>
      </c>
      <c r="H8" s="13">
        <f t="shared" si="1"/>
        <v>803</v>
      </c>
      <c r="I8" s="13">
        <f t="shared" si="1"/>
        <v>1128</v>
      </c>
      <c r="J8" s="13">
        <f t="shared" si="1"/>
        <v>505</v>
      </c>
      <c r="K8" s="13">
        <f t="shared" si="1"/>
        <v>2406</v>
      </c>
      <c r="L8" s="13">
        <f>SUM(B8:K8)</f>
        <v>21551</v>
      </c>
      <c r="M8"/>
    </row>
    <row r="9" spans="1:13" ht="17.25" customHeight="1">
      <c r="A9" s="14" t="s">
        <v>19</v>
      </c>
      <c r="B9" s="15">
        <v>906</v>
      </c>
      <c r="C9" s="15">
        <v>1473</v>
      </c>
      <c r="D9" s="15">
        <v>4261</v>
      </c>
      <c r="E9" s="15">
        <v>3869</v>
      </c>
      <c r="F9" s="15">
        <v>4735</v>
      </c>
      <c r="G9" s="15">
        <v>1465</v>
      </c>
      <c r="H9" s="15">
        <v>803</v>
      </c>
      <c r="I9" s="15">
        <v>1128</v>
      </c>
      <c r="J9" s="15">
        <v>505</v>
      </c>
      <c r="K9" s="15">
        <v>2406</v>
      </c>
      <c r="L9" s="13">
        <f>SUM(B9:K9)</f>
        <v>21551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6807</v>
      </c>
      <c r="C11" s="15">
        <v>9527</v>
      </c>
      <c r="D11" s="15">
        <v>26573</v>
      </c>
      <c r="E11" s="15">
        <v>27994</v>
      </c>
      <c r="F11" s="15">
        <v>30730</v>
      </c>
      <c r="G11" s="15">
        <v>11379</v>
      </c>
      <c r="H11" s="15">
        <v>6626</v>
      </c>
      <c r="I11" s="15">
        <v>12231</v>
      </c>
      <c r="J11" s="15">
        <v>7641</v>
      </c>
      <c r="K11" s="15">
        <v>24523</v>
      </c>
      <c r="L11" s="13">
        <f>SUM(B11:K11)</f>
        <v>164031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1.502602097174923</v>
      </c>
      <c r="C15" s="22">
        <v>1.602750219760341</v>
      </c>
      <c r="D15" s="22">
        <v>1.676283568083043</v>
      </c>
      <c r="E15" s="22">
        <v>1.363085745931483</v>
      </c>
      <c r="F15" s="22">
        <v>1.628235277367001</v>
      </c>
      <c r="G15" s="22">
        <v>1.643528696951523</v>
      </c>
      <c r="H15" s="22">
        <v>1.732633969621041</v>
      </c>
      <c r="I15" s="22">
        <v>1.422470705866516</v>
      </c>
      <c r="J15" s="22">
        <v>2.21747816570943</v>
      </c>
      <c r="K15" s="22">
        <v>1.407391345446943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68507.03</v>
      </c>
      <c r="C17" s="25">
        <f aca="true" t="shared" si="2" ref="C17:K17">C18+C19+C20+C21+C22+C23+C24</f>
        <v>58083.170000000006</v>
      </c>
      <c r="D17" s="25">
        <f t="shared" si="2"/>
        <v>205002.88999999998</v>
      </c>
      <c r="E17" s="25">
        <f t="shared" si="2"/>
        <v>164624.51</v>
      </c>
      <c r="F17" s="25">
        <f t="shared" si="2"/>
        <v>203007.08000000002</v>
      </c>
      <c r="G17" s="25">
        <f t="shared" si="2"/>
        <v>81864.37</v>
      </c>
      <c r="H17" s="25">
        <f t="shared" si="2"/>
        <v>57012.75000000001</v>
      </c>
      <c r="I17" s="25">
        <f t="shared" si="2"/>
        <v>65580.34999999999</v>
      </c>
      <c r="J17" s="25">
        <f t="shared" si="2"/>
        <v>70876.73000000001</v>
      </c>
      <c r="K17" s="25">
        <f t="shared" si="2"/>
        <v>117741.41</v>
      </c>
      <c r="L17" s="25">
        <f>L18+L19+L20+L21+L22+L23+L24</f>
        <v>1092300.2899999998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44797.88</v>
      </c>
      <c r="C18" s="33">
        <f t="shared" si="3"/>
        <v>33674.3</v>
      </c>
      <c r="D18" s="33">
        <f t="shared" si="3"/>
        <v>112414.6</v>
      </c>
      <c r="E18" s="33">
        <f t="shared" si="3"/>
        <v>117478.88</v>
      </c>
      <c r="F18" s="33">
        <f t="shared" si="3"/>
        <v>115750.67</v>
      </c>
      <c r="G18" s="33">
        <f t="shared" si="3"/>
        <v>46065.01</v>
      </c>
      <c r="H18" s="33">
        <f t="shared" si="3"/>
        <v>29356.44</v>
      </c>
      <c r="I18" s="33">
        <f t="shared" si="3"/>
        <v>43845.57</v>
      </c>
      <c r="J18" s="33">
        <f t="shared" si="3"/>
        <v>28787.15</v>
      </c>
      <c r="K18" s="33">
        <f t="shared" si="3"/>
        <v>77698.24</v>
      </c>
      <c r="L18" s="33">
        <f aca="true" t="shared" si="4" ref="L18:L24">SUM(B18:K18)</f>
        <v>649868.74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22515.51</v>
      </c>
      <c r="C19" s="33">
        <f t="shared" si="5"/>
        <v>20297.19</v>
      </c>
      <c r="D19" s="33">
        <f t="shared" si="5"/>
        <v>76024.15</v>
      </c>
      <c r="E19" s="33">
        <f t="shared" si="5"/>
        <v>42654.91</v>
      </c>
      <c r="F19" s="33">
        <f t="shared" si="5"/>
        <v>72718.65</v>
      </c>
      <c r="G19" s="33">
        <f t="shared" si="5"/>
        <v>29644.16</v>
      </c>
      <c r="H19" s="33">
        <f t="shared" si="5"/>
        <v>21507.53</v>
      </c>
      <c r="I19" s="33">
        <f t="shared" si="5"/>
        <v>18523.47</v>
      </c>
      <c r="J19" s="33">
        <f t="shared" si="5"/>
        <v>35047.73</v>
      </c>
      <c r="K19" s="33">
        <f t="shared" si="5"/>
        <v>31653.59</v>
      </c>
      <c r="L19" s="33">
        <f t="shared" si="4"/>
        <v>370586.88999999996</v>
      </c>
      <c r="M19"/>
    </row>
    <row r="20" spans="1:13" ht="17.25" customHeight="1">
      <c r="A20" s="27" t="s">
        <v>26</v>
      </c>
      <c r="B20" s="33">
        <v>203.71</v>
      </c>
      <c r="C20" s="33">
        <v>2770.45</v>
      </c>
      <c r="D20" s="33">
        <v>13881.68</v>
      </c>
      <c r="E20" s="33">
        <v>9941.03</v>
      </c>
      <c r="F20" s="33">
        <v>13196.53</v>
      </c>
      <c r="G20" s="33">
        <v>7336.2</v>
      </c>
      <c r="H20" s="33">
        <v>4807.55</v>
      </c>
      <c r="I20" s="33">
        <v>3829.74</v>
      </c>
      <c r="J20" s="33">
        <v>4359.39</v>
      </c>
      <c r="K20" s="33">
        <v>7048.35</v>
      </c>
      <c r="L20" s="33">
        <f t="shared" si="4"/>
        <v>67374.63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-351.3</v>
      </c>
      <c r="C23" s="33">
        <v>0</v>
      </c>
      <c r="D23" s="33">
        <v>0</v>
      </c>
      <c r="E23" s="33">
        <v>-3034.8</v>
      </c>
      <c r="F23" s="33">
        <v>0</v>
      </c>
      <c r="G23" s="33">
        <v>-1181</v>
      </c>
      <c r="H23" s="33">
        <v>0</v>
      </c>
      <c r="I23" s="33">
        <v>-1959.66</v>
      </c>
      <c r="J23" s="33">
        <v>0</v>
      </c>
      <c r="K23" s="33">
        <v>0</v>
      </c>
      <c r="L23" s="33">
        <f t="shared" si="4"/>
        <v>-6526.76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-23981.800000000003</v>
      </c>
      <c r="C27" s="33">
        <f t="shared" si="6"/>
        <v>-6481.2</v>
      </c>
      <c r="D27" s="33">
        <f t="shared" si="6"/>
        <v>-18748.4</v>
      </c>
      <c r="E27" s="33">
        <f t="shared" si="6"/>
        <v>-21584.149999999998</v>
      </c>
      <c r="F27" s="33">
        <f t="shared" si="6"/>
        <v>-20834</v>
      </c>
      <c r="G27" s="33">
        <f t="shared" si="6"/>
        <v>-6446</v>
      </c>
      <c r="H27" s="33">
        <f t="shared" si="6"/>
        <v>-11371.16</v>
      </c>
      <c r="I27" s="33">
        <f t="shared" si="6"/>
        <v>-4963.2</v>
      </c>
      <c r="J27" s="33">
        <f t="shared" si="6"/>
        <v>-2222</v>
      </c>
      <c r="K27" s="33">
        <f t="shared" si="6"/>
        <v>-10586.4</v>
      </c>
      <c r="L27" s="33">
        <f aca="true" t="shared" si="7" ref="L27:L33">SUM(B27:K27)</f>
        <v>-127218.31</v>
      </c>
      <c r="M27"/>
    </row>
    <row r="28" spans="1:13" ht="18.75" customHeight="1">
      <c r="A28" s="27" t="s">
        <v>30</v>
      </c>
      <c r="B28" s="33">
        <f>B29+B30+B31+B32</f>
        <v>-3986.4</v>
      </c>
      <c r="C28" s="33">
        <f aca="true" t="shared" si="8" ref="C28:K28">C29+C30+C31+C32</f>
        <v>-6481.2</v>
      </c>
      <c r="D28" s="33">
        <f t="shared" si="8"/>
        <v>-18748.4</v>
      </c>
      <c r="E28" s="33">
        <f t="shared" si="8"/>
        <v>-17023.6</v>
      </c>
      <c r="F28" s="33">
        <f t="shared" si="8"/>
        <v>-20834</v>
      </c>
      <c r="G28" s="33">
        <f t="shared" si="8"/>
        <v>-6446</v>
      </c>
      <c r="H28" s="33">
        <f t="shared" si="8"/>
        <v>-3533.2</v>
      </c>
      <c r="I28" s="33">
        <f t="shared" si="8"/>
        <v>-4963.2</v>
      </c>
      <c r="J28" s="33">
        <f t="shared" si="8"/>
        <v>-2222</v>
      </c>
      <c r="K28" s="33">
        <f t="shared" si="8"/>
        <v>-10586.4</v>
      </c>
      <c r="L28" s="33">
        <f t="shared" si="7"/>
        <v>-94824.4</v>
      </c>
      <c r="M28"/>
    </row>
    <row r="29" spans="1:13" s="36" customFormat="1" ht="18.75" customHeight="1">
      <c r="A29" s="34" t="s">
        <v>58</v>
      </c>
      <c r="B29" s="33">
        <f>-ROUND((B9)*$E$3,2)</f>
        <v>-3986.4</v>
      </c>
      <c r="C29" s="33">
        <f aca="true" t="shared" si="9" ref="C29:K29">-ROUND((C9)*$E$3,2)</f>
        <v>-6481.2</v>
      </c>
      <c r="D29" s="33">
        <f t="shared" si="9"/>
        <v>-18748.4</v>
      </c>
      <c r="E29" s="33">
        <f t="shared" si="9"/>
        <v>-17023.6</v>
      </c>
      <c r="F29" s="33">
        <f t="shared" si="9"/>
        <v>-20834</v>
      </c>
      <c r="G29" s="33">
        <f t="shared" si="9"/>
        <v>-6446</v>
      </c>
      <c r="H29" s="33">
        <f t="shared" si="9"/>
        <v>-3533.2</v>
      </c>
      <c r="I29" s="33">
        <f t="shared" si="9"/>
        <v>-4963.2</v>
      </c>
      <c r="J29" s="33">
        <f t="shared" si="9"/>
        <v>-2222</v>
      </c>
      <c r="K29" s="33">
        <f t="shared" si="9"/>
        <v>-10586.4</v>
      </c>
      <c r="L29" s="33">
        <f t="shared" si="7"/>
        <v>-94824.4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44525.229999999996</v>
      </c>
      <c r="C48" s="41">
        <f aca="true" t="shared" si="12" ref="C48:K48">IF(C17+C27+C40+C49&lt;0,0,C17+C27+C49)</f>
        <v>51601.97000000001</v>
      </c>
      <c r="D48" s="41">
        <f t="shared" si="12"/>
        <v>186254.49</v>
      </c>
      <c r="E48" s="41">
        <f t="shared" si="12"/>
        <v>143040.36000000002</v>
      </c>
      <c r="F48" s="41">
        <f t="shared" si="12"/>
        <v>182173.08000000002</v>
      </c>
      <c r="G48" s="41">
        <f t="shared" si="12"/>
        <v>75418.37</v>
      </c>
      <c r="H48" s="41">
        <f t="shared" si="12"/>
        <v>45641.59000000001</v>
      </c>
      <c r="I48" s="41">
        <f t="shared" si="12"/>
        <v>60617.149999999994</v>
      </c>
      <c r="J48" s="41">
        <f t="shared" si="12"/>
        <v>68654.73000000001</v>
      </c>
      <c r="K48" s="41">
        <f t="shared" si="12"/>
        <v>107155.01000000001</v>
      </c>
      <c r="L48" s="42">
        <f>SUM(B48:K48)</f>
        <v>965081.9800000001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44525.22</v>
      </c>
      <c r="C54" s="41">
        <f aca="true" t="shared" si="14" ref="C54:J54">SUM(C55:C66)</f>
        <v>51601.97</v>
      </c>
      <c r="D54" s="41">
        <f t="shared" si="14"/>
        <v>186254.48</v>
      </c>
      <c r="E54" s="41">
        <f t="shared" si="14"/>
        <v>143040.36</v>
      </c>
      <c r="F54" s="41">
        <f t="shared" si="14"/>
        <v>182173.08</v>
      </c>
      <c r="G54" s="41">
        <f t="shared" si="14"/>
        <v>75418.36</v>
      </c>
      <c r="H54" s="41">
        <f t="shared" si="14"/>
        <v>45641.58</v>
      </c>
      <c r="I54" s="41">
        <f>SUM(I55:I69)</f>
        <v>60617.15</v>
      </c>
      <c r="J54" s="41">
        <f t="shared" si="14"/>
        <v>68654.73000000001</v>
      </c>
      <c r="K54" s="41">
        <f>SUM(K55:K68)</f>
        <v>107155.02</v>
      </c>
      <c r="L54" s="46">
        <f>SUM(B54:K54)</f>
        <v>965081.95</v>
      </c>
      <c r="M54" s="40"/>
    </row>
    <row r="55" spans="1:13" ht="18.75" customHeight="1">
      <c r="A55" s="47" t="s">
        <v>51</v>
      </c>
      <c r="B55" s="48">
        <v>44525.22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44525.22</v>
      </c>
      <c r="M55" s="40"/>
    </row>
    <row r="56" spans="1:12" ht="18.75" customHeight="1">
      <c r="A56" s="47" t="s">
        <v>61</v>
      </c>
      <c r="B56" s="17">
        <v>0</v>
      </c>
      <c r="C56" s="48">
        <v>45115.6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45115.6</v>
      </c>
    </row>
    <row r="57" spans="1:12" ht="18.75" customHeight="1">
      <c r="A57" s="47" t="s">
        <v>62</v>
      </c>
      <c r="B57" s="17">
        <v>0</v>
      </c>
      <c r="C57" s="48">
        <v>6486.37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6486.37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186254.48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186254.48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143040.36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143040.36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182173.08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182173.08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75418.36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75418.36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45641.58</v>
      </c>
      <c r="I62" s="17">
        <v>0</v>
      </c>
      <c r="J62" s="17">
        <v>0</v>
      </c>
      <c r="K62" s="17">
        <v>0</v>
      </c>
      <c r="L62" s="46">
        <f t="shared" si="15"/>
        <v>45641.58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68654.73000000001</v>
      </c>
      <c r="K64" s="17">
        <v>0</v>
      </c>
      <c r="L64" s="46">
        <f t="shared" si="15"/>
        <v>68654.73000000001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47951.87</v>
      </c>
      <c r="L65" s="46">
        <f t="shared" si="15"/>
        <v>47951.87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59203.15</v>
      </c>
      <c r="L66" s="46">
        <f t="shared" si="15"/>
        <v>59203.15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60617.15</v>
      </c>
      <c r="J69" s="52">
        <v>0</v>
      </c>
      <c r="K69" s="52">
        <v>0</v>
      </c>
      <c r="L69" s="51">
        <f>SUM(B69:K69)</f>
        <v>60617.15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2021-01-08T18:41:24Z</dcterms:modified>
  <cp:category/>
  <cp:version/>
  <cp:contentType/>
  <cp:contentStatus/>
</cp:coreProperties>
</file>