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<sst xmlns="http://schemas.openxmlformats.org/spreadsheetml/2006/main" count="79" uniqueCount="76">
  <si>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</si>
  <si>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</si>
  <si>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</si>
  <si>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</si>
  <si>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</si>
  <si>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</si>
  <si>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</si>
  <si>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</si>
  <si>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</si>
  <si>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</si>
  <si>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</si>
  <si>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</si>
  <si>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</si>
  <si>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</si>
  <si>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</si>
  <si>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</si>
  <si>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</si>
  <si>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</si>
  <si>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</si>
  <si>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</si>
  <si>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</si>
  <si>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</si>
  <si>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</si>
  <si>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</si>
  <si>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</si>
  <si>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</si>
  <si>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</si>
  <si>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</si>
  <si>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</si>
  <si>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</si>
  <si>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</si>
  <si>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</si>
  <si>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</si>
  <si>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</si>
  <si>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</si>
  <si>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</si>
  <si>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</si>
  <si>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</si>
  <si>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</si>
  <si>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</si>
  <si>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</si>
  <si>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</si>
  <si>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</si>
  <si>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</si>
  <si>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</si>
  <si>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</si>
  <si>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</si>
  <si>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</si>
  <si>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</si>
  <si>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</si>
  <si>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</si>
  <si>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</si>
  <si>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</si>
  <si>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</si>
  <si>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</si>
  <si>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</si>
  <si>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</si>
  <si>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</si>
  <si>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</si>
  <si>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</si>
  <si>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</si>
  <si>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</si>
  <si>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</si>
  <si>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</si>
  <si>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</si>
  <si>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</si>
  <si>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</si>
  <si>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</si>
  <si>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</si>
  <si>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</si>
  <si>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</si>
  <si>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</si>
  <si>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</si>
  <si>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28/02/21 - VENCIMENTO 05/03/21</t>
  </si>
  <si>
    <t>5.3. Revisão de Remuneração pelo Transporte Coletivo (1)</t>
  </si>
  <si>
    <t>Nota: (1) Revisões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</si>
</sst>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108371</v>
      </c>
      <c r="C7" s="9">
        <f t="shared" si="0"/>
        <v>73880</v>
      </c>
      <c r="D7" s="9">
        <f t="shared" si="0"/>
        <v>84552</v>
      </c>
      <c r="E7" s="9">
        <f t="shared" si="0"/>
        <v>16607</v>
      </c>
      <c r="F7" s="9">
        <f t="shared" si="0"/>
        <v>59829</v>
      </c>
      <c r="G7" s="9">
        <f t="shared" si="0"/>
        <v>83857</v>
      </c>
      <c r="H7" s="9">
        <f t="shared" si="0"/>
        <v>10656</v>
      </c>
      <c r="I7" s="9">
        <f t="shared" si="0"/>
        <v>69208</v>
      </c>
      <c r="J7" s="9">
        <f t="shared" si="0"/>
        <v>69643</v>
      </c>
      <c r="K7" s="9">
        <f t="shared" si="0"/>
        <v>94539</v>
      </c>
      <c r="L7" s="9">
        <f t="shared" si="0"/>
        <v>76612</v>
      </c>
      <c r="M7" s="9">
        <f t="shared" si="0"/>
        <v>31067</v>
      </c>
      <c r="N7" s="9">
        <f t="shared" si="0"/>
        <v>17172</v>
      </c>
      <c r="O7" s="9">
        <f t="shared" si="0"/>
        <v>795993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7450</v>
      </c>
      <c r="C8" s="11">
        <f t="shared" si="1"/>
        <v>6254</v>
      </c>
      <c r="D8" s="11">
        <f t="shared" si="1"/>
        <v>5165</v>
      </c>
      <c r="E8" s="11">
        <f t="shared" si="1"/>
        <v>837</v>
      </c>
      <c r="F8" s="11">
        <f t="shared" si="1"/>
        <v>3577</v>
      </c>
      <c r="G8" s="11">
        <f t="shared" si="1"/>
        <v>5159</v>
      </c>
      <c r="H8" s="11">
        <f t="shared" si="1"/>
        <v>837</v>
      </c>
      <c r="I8" s="11">
        <f t="shared" si="1"/>
        <v>6391</v>
      </c>
      <c r="J8" s="11">
        <f t="shared" si="1"/>
        <v>4633</v>
      </c>
      <c r="K8" s="11">
        <f t="shared" si="1"/>
        <v>4962</v>
      </c>
      <c r="L8" s="11">
        <f t="shared" si="1"/>
        <v>3927</v>
      </c>
      <c r="M8" s="11">
        <f t="shared" si="1"/>
        <v>1618</v>
      </c>
      <c r="N8" s="11">
        <f t="shared" si="1"/>
        <v>1152</v>
      </c>
      <c r="O8" s="11">
        <f t="shared" si="1"/>
        <v>51962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7450</v>
      </c>
      <c r="C9" s="11">
        <v>6254</v>
      </c>
      <c r="D9" s="11">
        <v>5165</v>
      </c>
      <c r="E9" s="11">
        <v>837</v>
      </c>
      <c r="F9" s="11">
        <v>3577</v>
      </c>
      <c r="G9" s="11">
        <v>5159</v>
      </c>
      <c r="H9" s="11">
        <v>832</v>
      </c>
      <c r="I9" s="11">
        <v>6391</v>
      </c>
      <c r="J9" s="11">
        <v>4633</v>
      </c>
      <c r="K9" s="11">
        <v>4959</v>
      </c>
      <c r="L9" s="11">
        <v>3927</v>
      </c>
      <c r="M9" s="11">
        <v>1617</v>
      </c>
      <c r="N9" s="11">
        <v>1152</v>
      </c>
      <c r="O9" s="11">
        <f>SUM(B9:N9)</f>
        <v>51953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0</v>
      </c>
      <c r="J10" s="13">
        <v>0</v>
      </c>
      <c r="K10" s="13">
        <v>3</v>
      </c>
      <c r="L10" s="13">
        <v>0</v>
      </c>
      <c r="M10" s="13">
        <v>1</v>
      </c>
      <c r="N10" s="13">
        <v>0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100921</v>
      </c>
      <c r="C11" s="13">
        <v>67626</v>
      </c>
      <c r="D11" s="13">
        <v>79387</v>
      </c>
      <c r="E11" s="13">
        <v>15770</v>
      </c>
      <c r="F11" s="13">
        <v>56252</v>
      </c>
      <c r="G11" s="13">
        <v>78698</v>
      </c>
      <c r="H11" s="13">
        <v>9819</v>
      </c>
      <c r="I11" s="13">
        <v>62817</v>
      </c>
      <c r="J11" s="13">
        <v>65010</v>
      </c>
      <c r="K11" s="13">
        <v>89577</v>
      </c>
      <c r="L11" s="13">
        <v>72685</v>
      </c>
      <c r="M11" s="13">
        <v>29449</v>
      </c>
      <c r="N11" s="13">
        <v>16020</v>
      </c>
      <c r="O11" s="11">
        <f>SUM(B11:N11)</f>
        <v>744031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1.420835912002935</v>
      </c>
      <c r="C15" s="19">
        <v>1.467337496272671</v>
      </c>
      <c r="D15" s="19">
        <v>1.36778393042892</v>
      </c>
      <c r="E15" s="19">
        <v>1.059942048816687</v>
      </c>
      <c r="F15" s="19">
        <v>1.762542021416259</v>
      </c>
      <c r="G15" s="19">
        <v>1.755353734857263</v>
      </c>
      <c r="H15" s="19">
        <v>1.978432505267938</v>
      </c>
      <c r="I15" s="19">
        <v>1.411241821597292</v>
      </c>
      <c r="J15" s="19">
        <v>1.384811536596488</v>
      </c>
      <c r="K15" s="19">
        <v>1.427619948566764</v>
      </c>
      <c r="L15" s="19">
        <v>1.557858182030925</v>
      </c>
      <c r="M15" s="19">
        <v>1.521729021937842</v>
      </c>
      <c r="N15" s="19">
        <v>1.462889414819745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409670.3</v>
      </c>
      <c r="C17" s="24">
        <f aca="true" t="shared" si="2" ref="C17:N17">C18+C19+C20+C21+C22+C23+C24+C25</f>
        <v>278390.51</v>
      </c>
      <c r="D17" s="24">
        <f t="shared" si="2"/>
        <v>257027.48000000004</v>
      </c>
      <c r="E17" s="24">
        <f t="shared" si="2"/>
        <v>71194.5</v>
      </c>
      <c r="F17" s="24">
        <f t="shared" si="2"/>
        <v>267984.04</v>
      </c>
      <c r="G17" s="24">
        <f t="shared" si="2"/>
        <v>318785.63</v>
      </c>
      <c r="H17" s="24">
        <f t="shared" si="2"/>
        <v>60018.55</v>
      </c>
      <c r="I17" s="24">
        <f t="shared" si="2"/>
        <v>265424.17000000004</v>
      </c>
      <c r="J17" s="24">
        <f t="shared" si="2"/>
        <v>237639.57</v>
      </c>
      <c r="K17" s="24">
        <f t="shared" si="2"/>
        <v>339157.62</v>
      </c>
      <c r="L17" s="24">
        <f t="shared" si="2"/>
        <v>336243.6999999999</v>
      </c>
      <c r="M17" s="24">
        <f t="shared" si="2"/>
        <v>168797.2</v>
      </c>
      <c r="N17" s="24">
        <f t="shared" si="2"/>
        <v>75734.49</v>
      </c>
      <c r="O17" s="24">
        <f>O18+O19+O20+O21+O22+O23+O24+O25</f>
        <v>3086067.76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238979.73</v>
      </c>
      <c r="C18" s="30">
        <f t="shared" si="3"/>
        <v>168261.7</v>
      </c>
      <c r="D18" s="30">
        <f t="shared" si="3"/>
        <v>168841.89</v>
      </c>
      <c r="E18" s="30">
        <f t="shared" si="3"/>
        <v>56731.17</v>
      </c>
      <c r="F18" s="30">
        <f t="shared" si="3"/>
        <v>138426.36</v>
      </c>
      <c r="G18" s="30">
        <f t="shared" si="3"/>
        <v>159496.01</v>
      </c>
      <c r="H18" s="30">
        <f t="shared" si="3"/>
        <v>27176</v>
      </c>
      <c r="I18" s="30">
        <f t="shared" si="3"/>
        <v>156368.56</v>
      </c>
      <c r="J18" s="30">
        <f t="shared" si="3"/>
        <v>158375.15</v>
      </c>
      <c r="K18" s="30">
        <f t="shared" si="3"/>
        <v>203362.84</v>
      </c>
      <c r="L18" s="30">
        <f t="shared" si="3"/>
        <v>187561.5</v>
      </c>
      <c r="M18" s="30">
        <f t="shared" si="3"/>
        <v>87863.69</v>
      </c>
      <c r="N18" s="30">
        <f t="shared" si="3"/>
        <v>43889.91</v>
      </c>
      <c r="O18" s="30">
        <f aca="true" t="shared" si="4" ref="O18:O25">SUM(B18:N18)</f>
        <v>1795334.51</v>
      </c>
    </row>
    <row r="19" spans="1:23" ht="18.75" customHeight="1">
      <c r="A19" s="26" t="s">
        <v>35</v>
      </c>
      <c r="B19" s="30">
        <f>IF(B15&lt;&gt;0,ROUND((B15-1)*B18,2),0)</f>
        <v>100571.25</v>
      </c>
      <c r="C19" s="30">
        <f aca="true" t="shared" si="5" ref="C19:N19">IF(C15&lt;&gt;0,ROUND((C15-1)*C18,2),0)</f>
        <v>78635</v>
      </c>
      <c r="D19" s="30">
        <f t="shared" si="5"/>
        <v>62097.33</v>
      </c>
      <c r="E19" s="30">
        <f t="shared" si="5"/>
        <v>3400.58</v>
      </c>
      <c r="F19" s="30">
        <f t="shared" si="5"/>
        <v>105555.92</v>
      </c>
      <c r="G19" s="30">
        <f t="shared" si="5"/>
        <v>120475.91</v>
      </c>
      <c r="H19" s="30">
        <f t="shared" si="5"/>
        <v>26589.88</v>
      </c>
      <c r="I19" s="30">
        <f t="shared" si="5"/>
        <v>64305.29</v>
      </c>
      <c r="J19" s="30">
        <f t="shared" si="5"/>
        <v>60944.58</v>
      </c>
      <c r="K19" s="30">
        <f t="shared" si="5"/>
        <v>86962.01</v>
      </c>
      <c r="L19" s="30">
        <f t="shared" si="5"/>
        <v>104632.72</v>
      </c>
      <c r="M19" s="30">
        <f t="shared" si="5"/>
        <v>45841.04</v>
      </c>
      <c r="N19" s="30">
        <f t="shared" si="5"/>
        <v>20316.17</v>
      </c>
      <c r="O19" s="30">
        <f t="shared" si="4"/>
        <v>880327.68</v>
      </c>
      <c r="W19" s="62"/>
    </row>
    <row r="20" spans="1:15" ht="18.75" customHeight="1">
      <c r="A20" s="26" t="s">
        <v>36</v>
      </c>
      <c r="B20" s="30">
        <v>20134.9</v>
      </c>
      <c r="C20" s="30">
        <v>13852.81</v>
      </c>
      <c r="D20" s="30">
        <v>9827.97</v>
      </c>
      <c r="E20" s="30">
        <v>3615.87</v>
      </c>
      <c r="F20" s="30">
        <v>9284.73</v>
      </c>
      <c r="G20" s="30">
        <v>13987.56</v>
      </c>
      <c r="H20" s="30">
        <v>1659.89</v>
      </c>
      <c r="I20" s="30">
        <v>9558.41</v>
      </c>
      <c r="J20" s="30">
        <v>11896.23</v>
      </c>
      <c r="K20" s="30">
        <v>18798.78</v>
      </c>
      <c r="L20" s="30">
        <v>17442.47</v>
      </c>
      <c r="M20" s="30">
        <v>9759.4</v>
      </c>
      <c r="N20" s="30">
        <v>3062.86</v>
      </c>
      <c r="O20" s="30">
        <f t="shared" si="4"/>
        <v>142881.87999999998</v>
      </c>
    </row>
    <row r="21" spans="1:15" ht="18.75" customHeight="1">
      <c r="A21" s="26" t="s">
        <v>37</v>
      </c>
      <c r="B21" s="30">
        <v>2969.7</v>
      </c>
      <c r="C21" s="30">
        <v>2969.7</v>
      </c>
      <c r="D21" s="30">
        <v>1484.85</v>
      </c>
      <c r="E21" s="30">
        <v>1484.85</v>
      </c>
      <c r="F21" s="30">
        <v>1484.85</v>
      </c>
      <c r="G21" s="30">
        <v>1484.85</v>
      </c>
      <c r="H21" s="30">
        <v>1484.85</v>
      </c>
      <c r="I21" s="30">
        <v>1484.85</v>
      </c>
      <c r="J21" s="30">
        <v>1484.85</v>
      </c>
      <c r="K21" s="30">
        <v>1484.85</v>
      </c>
      <c r="L21" s="30">
        <v>1484.85</v>
      </c>
      <c r="M21" s="30">
        <v>1484.85</v>
      </c>
      <c r="N21" s="30">
        <v>1484.85</v>
      </c>
      <c r="O21" s="30">
        <f t="shared" si="4"/>
        <v>22272.749999999996</v>
      </c>
    </row>
    <row r="22" spans="1:15" ht="18.75" customHeight="1">
      <c r="A22" s="26" t="s">
        <v>38</v>
      </c>
      <c r="B22" s="30">
        <v>-2675.07</v>
      </c>
      <c r="C22" s="30">
        <v>-3971.29</v>
      </c>
      <c r="D22" s="30">
        <v>-8824.64</v>
      </c>
      <c r="E22" s="30">
        <v>-513.11</v>
      </c>
      <c r="F22" s="30">
        <v>-8429.92</v>
      </c>
      <c r="G22" s="30">
        <v>-2470.36</v>
      </c>
      <c r="H22" s="30">
        <v>-3420.71</v>
      </c>
      <c r="I22" s="30">
        <v>0</v>
      </c>
      <c r="J22" s="30">
        <v>-9581.43</v>
      </c>
      <c r="K22" s="30">
        <v>-4970.72</v>
      </c>
      <c r="L22" s="30">
        <v>-8235.21</v>
      </c>
      <c r="M22" s="30">
        <v>0</v>
      </c>
      <c r="N22" s="30">
        <v>0</v>
      </c>
      <c r="O22" s="30">
        <f t="shared" si="4"/>
        <v>-53092.46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-1755.81</v>
      </c>
      <c r="E23" s="30">
        <v>-549.78</v>
      </c>
      <c r="F23" s="30">
        <v>-340.28</v>
      </c>
      <c r="G23" s="30">
        <v>0</v>
      </c>
      <c r="H23" s="30">
        <v>-267</v>
      </c>
      <c r="I23" s="30">
        <v>0</v>
      </c>
      <c r="J23" s="30">
        <v>-5736.48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-8649.349999999999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49689.79</v>
      </c>
      <c r="C25" s="30">
        <v>18642.59</v>
      </c>
      <c r="D25" s="30">
        <v>25355.89</v>
      </c>
      <c r="E25" s="30">
        <v>7024.92</v>
      </c>
      <c r="F25" s="30">
        <v>22002.38</v>
      </c>
      <c r="G25" s="30">
        <v>25811.66</v>
      </c>
      <c r="H25" s="30">
        <v>6795.64</v>
      </c>
      <c r="I25" s="30">
        <v>33707.06</v>
      </c>
      <c r="J25" s="30">
        <v>20256.67</v>
      </c>
      <c r="K25" s="30">
        <v>33519.86</v>
      </c>
      <c r="L25" s="30">
        <v>33357.37</v>
      </c>
      <c r="M25" s="30">
        <v>23848.22</v>
      </c>
      <c r="N25" s="30">
        <v>6980.7</v>
      </c>
      <c r="O25" s="30">
        <f t="shared" si="4"/>
        <v>306992.75000000006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-32780</v>
      </c>
      <c r="C27" s="30">
        <f>+C28+C30+C41+C42+C45-C46</f>
        <v>-27517.6</v>
      </c>
      <c r="D27" s="30">
        <f t="shared" si="6"/>
        <v>-23884.36</v>
      </c>
      <c r="E27" s="30">
        <f t="shared" si="6"/>
        <v>-3682.8</v>
      </c>
      <c r="F27" s="30">
        <f t="shared" si="6"/>
        <v>-15738.8</v>
      </c>
      <c r="G27" s="30">
        <f t="shared" si="6"/>
        <v>-22699.6</v>
      </c>
      <c r="H27" s="30">
        <f t="shared" si="6"/>
        <v>-3926.9100000000003</v>
      </c>
      <c r="I27" s="30">
        <f t="shared" si="6"/>
        <v>-28120.4</v>
      </c>
      <c r="J27" s="30">
        <f t="shared" si="6"/>
        <v>-20385.2</v>
      </c>
      <c r="K27" s="30">
        <f t="shared" si="6"/>
        <v>-21819.6</v>
      </c>
      <c r="L27" s="30">
        <f t="shared" si="6"/>
        <v>-17278.8</v>
      </c>
      <c r="M27" s="30">
        <f t="shared" si="6"/>
        <v>-7114.8</v>
      </c>
      <c r="N27" s="30">
        <f t="shared" si="6"/>
        <v>-5068.8</v>
      </c>
      <c r="O27" s="30">
        <f t="shared" si="6"/>
        <v>-230017.67</v>
      </c>
    </row>
    <row r="28" spans="1:15" ht="18.75" customHeight="1">
      <c r="A28" s="26" t="s">
        <v>40</v>
      </c>
      <c r="B28" s="31">
        <f>+B29</f>
        <v>-32780</v>
      </c>
      <c r="C28" s="31">
        <f>+C29</f>
        <v>-27517.6</v>
      </c>
      <c r="D28" s="31">
        <f aca="true" t="shared" si="7" ref="D28:O28">+D29</f>
        <v>-22726</v>
      </c>
      <c r="E28" s="31">
        <f t="shared" si="7"/>
        <v>-3682.8</v>
      </c>
      <c r="F28" s="31">
        <f t="shared" si="7"/>
        <v>-15738.8</v>
      </c>
      <c r="G28" s="31">
        <f t="shared" si="7"/>
        <v>-22699.6</v>
      </c>
      <c r="H28" s="31">
        <f t="shared" si="7"/>
        <v>-3660.8</v>
      </c>
      <c r="I28" s="31">
        <f t="shared" si="7"/>
        <v>-28120.4</v>
      </c>
      <c r="J28" s="31">
        <f t="shared" si="7"/>
        <v>-20385.2</v>
      </c>
      <c r="K28" s="31">
        <f t="shared" si="7"/>
        <v>-21819.6</v>
      </c>
      <c r="L28" s="31">
        <f t="shared" si="7"/>
        <v>-17278.8</v>
      </c>
      <c r="M28" s="31">
        <f t="shared" si="7"/>
        <v>-7114.8</v>
      </c>
      <c r="N28" s="31">
        <f t="shared" si="7"/>
        <v>-5068.8</v>
      </c>
      <c r="O28" s="31">
        <f t="shared" si="7"/>
        <v>-228593.2</v>
      </c>
    </row>
    <row r="29" spans="1:26" ht="18.75" customHeight="1">
      <c r="A29" s="27" t="s">
        <v>41</v>
      </c>
      <c r="B29" s="16">
        <f>ROUND((-B9)*$G$3,2)</f>
        <v>-32780</v>
      </c>
      <c r="C29" s="16">
        <f aca="true" t="shared" si="8" ref="C29:N29">ROUND((-C9)*$G$3,2)</f>
        <v>-27517.6</v>
      </c>
      <c r="D29" s="16">
        <f t="shared" si="8"/>
        <v>-22726</v>
      </c>
      <c r="E29" s="16">
        <f t="shared" si="8"/>
        <v>-3682.8</v>
      </c>
      <c r="F29" s="16">
        <f t="shared" si="8"/>
        <v>-15738.8</v>
      </c>
      <c r="G29" s="16">
        <f t="shared" si="8"/>
        <v>-22699.6</v>
      </c>
      <c r="H29" s="16">
        <f t="shared" si="8"/>
        <v>-3660.8</v>
      </c>
      <c r="I29" s="16">
        <f t="shared" si="8"/>
        <v>-28120.4</v>
      </c>
      <c r="J29" s="16">
        <f t="shared" si="8"/>
        <v>-20385.2</v>
      </c>
      <c r="K29" s="16">
        <f t="shared" si="8"/>
        <v>-21819.6</v>
      </c>
      <c r="L29" s="16">
        <f t="shared" si="8"/>
        <v>-17278.8</v>
      </c>
      <c r="M29" s="16">
        <f t="shared" si="8"/>
        <v>-7114.8</v>
      </c>
      <c r="N29" s="16">
        <f t="shared" si="8"/>
        <v>-5068.8</v>
      </c>
      <c r="O29" s="32">
        <f aca="true" t="shared" si="9" ref="O29:O46">SUM(B29:N29)</f>
        <v>-228593.2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-1158.36</v>
      </c>
      <c r="E41" s="35">
        <v>0</v>
      </c>
      <c r="F41" s="35">
        <v>0</v>
      </c>
      <c r="G41" s="35">
        <v>0</v>
      </c>
      <c r="H41" s="35">
        <v>-266.11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-1424.4699999999998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376890.3</v>
      </c>
      <c r="C44" s="36">
        <f t="shared" si="11"/>
        <v>250872.91</v>
      </c>
      <c r="D44" s="36">
        <f t="shared" si="11"/>
        <v>233143.12000000005</v>
      </c>
      <c r="E44" s="36">
        <f t="shared" si="11"/>
        <v>67511.7</v>
      </c>
      <c r="F44" s="36">
        <f t="shared" si="11"/>
        <v>252245.24</v>
      </c>
      <c r="G44" s="36">
        <f t="shared" si="11"/>
        <v>296086.03</v>
      </c>
      <c r="H44" s="36">
        <f t="shared" si="11"/>
        <v>56091.64</v>
      </c>
      <c r="I44" s="36">
        <f t="shared" si="11"/>
        <v>237303.77000000005</v>
      </c>
      <c r="J44" s="36">
        <f t="shared" si="11"/>
        <v>217254.37</v>
      </c>
      <c r="K44" s="36">
        <f t="shared" si="11"/>
        <v>317338.02</v>
      </c>
      <c r="L44" s="36">
        <f t="shared" si="11"/>
        <v>318964.8999999999</v>
      </c>
      <c r="M44" s="36">
        <f t="shared" si="11"/>
        <v>161682.40000000002</v>
      </c>
      <c r="N44" s="36">
        <f t="shared" si="11"/>
        <v>70665.69</v>
      </c>
      <c r="O44" s="36">
        <f>SUM(B44:N44)</f>
        <v>2856050.09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376890.30999999994</v>
      </c>
      <c r="C50" s="51">
        <f t="shared" si="12"/>
        <v>250872.91999999998</v>
      </c>
      <c r="D50" s="51">
        <f t="shared" si="12"/>
        <v>233143.12</v>
      </c>
      <c r="E50" s="51">
        <f t="shared" si="12"/>
        <v>67511.71</v>
      </c>
      <c r="F50" s="51">
        <f t="shared" si="12"/>
        <v>252245.23</v>
      </c>
      <c r="G50" s="51">
        <f t="shared" si="12"/>
        <v>296086.03</v>
      </c>
      <c r="H50" s="51">
        <f t="shared" si="12"/>
        <v>56091.64</v>
      </c>
      <c r="I50" s="51">
        <f t="shared" si="12"/>
        <v>237303.76</v>
      </c>
      <c r="J50" s="51">
        <f t="shared" si="12"/>
        <v>217254.37</v>
      </c>
      <c r="K50" s="51">
        <f t="shared" si="12"/>
        <v>317338.02</v>
      </c>
      <c r="L50" s="51">
        <f t="shared" si="12"/>
        <v>318964.89</v>
      </c>
      <c r="M50" s="51">
        <f t="shared" si="12"/>
        <v>161682.4</v>
      </c>
      <c r="N50" s="51">
        <f t="shared" si="12"/>
        <v>70665.7</v>
      </c>
      <c r="O50" s="36">
        <f t="shared" si="12"/>
        <v>2856050.1</v>
      </c>
      <c r="Q50"/>
    </row>
    <row r="51" spans="1:18" ht="18.75" customHeight="1">
      <c r="A51" s="26" t="s">
        <v>57</v>
      </c>
      <c r="B51" s="51">
        <v>319630.22</v>
      </c>
      <c r="C51" s="51">
        <v>185848.43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505478.64999999997</v>
      </c>
      <c r="P51"/>
      <c r="Q51"/>
      <c r="R51" s="43"/>
    </row>
    <row r="52" spans="1:16" ht="18.75" customHeight="1">
      <c r="A52" s="26" t="s">
        <v>58</v>
      </c>
      <c r="B52" s="51">
        <v>57260.09</v>
      </c>
      <c r="C52" s="51">
        <v>65024.49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122284.57999999999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233143.12</v>
      </c>
      <c r="E53" s="52">
        <v>0</v>
      </c>
      <c r="F53" s="52">
        <v>0</v>
      </c>
      <c r="G53" s="52">
        <v>0</v>
      </c>
      <c r="H53" s="51">
        <v>56091.64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289234.76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67511.71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67511.71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252245.23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252245.23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296086.03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296086.03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237303.76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237303.76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217254.37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217254.37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317338.02</v>
      </c>
      <c r="L59" s="31">
        <v>318964.89</v>
      </c>
      <c r="M59" s="52">
        <v>0</v>
      </c>
      <c r="N59" s="52">
        <v>0</v>
      </c>
      <c r="O59" s="36">
        <f t="shared" si="13"/>
        <v>636302.91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161682.4</v>
      </c>
      <c r="N60" s="52">
        <v>0</v>
      </c>
      <c r="O60" s="36">
        <f t="shared" si="13"/>
        <v>161682.4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70665.7</v>
      </c>
      <c r="O61" s="55">
        <f t="shared" si="13"/>
        <v>70665.7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/>
      <c r="C103"/>
      <c r="D103"/>
      <c r="E103"/>
      <c r="F103"/>
      <c r="G103"/>
      <c r="H103"/>
      <c r="I103"/>
      <c r="J103"/>
      <c r="K103"/>
      <c r="L103"/>
      <c r="M103"/>
      <c r="N103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2021-03-04T17:52:39Z</dcterms:modified>
  <cp:category/>
  <cp:version/>
  <cp:contentType/>
  <cp:contentStatus/>
</cp:coreProperties>
</file>