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20640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<sst xmlns="http://schemas.openxmlformats.org/spreadsheetml/2006/main" count="79" uniqueCount="76">
  <si>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</si>
  <si>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</si>
  <si>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</si>
  <si>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</si>
  <si>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</si>
  <si>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</si>
  <si>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</si>
  <si>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</si>
  <si>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</si>
  <si>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</si>
  <si>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</si>
  <si>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</si>
  <si>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</si>
  <si>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</si>
  <si>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</si>
  <si>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</si>
  <si>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</si>
  <si>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</si>
  <si>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</si>
  <si>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</si>
  <si>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</si>
  <si>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</si>
  <si>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</si>
  <si>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</si>
  <si>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</si>
  <si>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</si>
  <si>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</si>
  <si>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</si>
  <si>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</si>
  <si>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</si>
  <si>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</si>
  <si>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</si>
  <si>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</si>
  <si>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</si>
  <si>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</si>
  <si>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</si>
  <si>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</si>
  <si>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</si>
  <si>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</si>
  <si>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</si>
  <si>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</si>
  <si>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</si>
  <si>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</si>
  <si>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</si>
  <si>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</si>
  <si>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</si>
  <si>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</si>
  <si>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</si>
  <si>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</si>
  <si>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</si>
  <si>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</si>
  <si>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</si>
  <si>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</si>
  <si>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</si>
  <si>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</si>
  <si>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</si>
  <si>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</si>
  <si>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</si>
  <si>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</si>
  <si>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</si>
  <si>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</si>
  <si>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</si>
  <si>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</si>
  <si>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</si>
  <si>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</si>
  <si>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</si>
  <si>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</si>
  <si>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</si>
  <si>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</si>
  <si>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</si>
  <si>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</si>
  <si>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</si>
  <si>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</si>
  <si>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27/02/21 - VENCIMENTO 05/03/21</t>
  </si>
  <si>
    <t>5.3. Revisão de Remuneração pelo Transporte Coletivo (1)</t>
  </si>
  <si>
    <t>Nota: (1) Revisões de 19/03 a 03/12/20.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</si>
</sst>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207803</v>
      </c>
      <c r="C7" s="9">
        <f t="shared" si="0"/>
        <v>138795</v>
      </c>
      <c r="D7" s="9">
        <f t="shared" si="0"/>
        <v>167898</v>
      </c>
      <c r="E7" s="9">
        <f t="shared" si="0"/>
        <v>34329</v>
      </c>
      <c r="F7" s="9">
        <f t="shared" si="0"/>
        <v>107619</v>
      </c>
      <c r="G7" s="9">
        <f t="shared" si="0"/>
        <v>168977</v>
      </c>
      <c r="H7" s="9">
        <f t="shared" si="0"/>
        <v>23199</v>
      </c>
      <c r="I7" s="9">
        <f t="shared" si="0"/>
        <v>141480</v>
      </c>
      <c r="J7" s="9">
        <f t="shared" si="0"/>
        <v>128092</v>
      </c>
      <c r="K7" s="9">
        <f t="shared" si="0"/>
        <v>170151</v>
      </c>
      <c r="L7" s="9">
        <f t="shared" si="0"/>
        <v>134462</v>
      </c>
      <c r="M7" s="9">
        <f t="shared" si="0"/>
        <v>59843</v>
      </c>
      <c r="N7" s="9">
        <f t="shared" si="0"/>
        <v>35747</v>
      </c>
      <c r="O7" s="9">
        <f t="shared" si="0"/>
        <v>1518395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11848</v>
      </c>
      <c r="C8" s="11">
        <f t="shared" si="1"/>
        <v>10638</v>
      </c>
      <c r="D8" s="11">
        <f t="shared" si="1"/>
        <v>9545</v>
      </c>
      <c r="E8" s="11">
        <f t="shared" si="1"/>
        <v>1666</v>
      </c>
      <c r="F8" s="11">
        <f t="shared" si="1"/>
        <v>5840</v>
      </c>
      <c r="G8" s="11">
        <f t="shared" si="1"/>
        <v>9233</v>
      </c>
      <c r="H8" s="11">
        <f t="shared" si="1"/>
        <v>1820</v>
      </c>
      <c r="I8" s="11">
        <f t="shared" si="1"/>
        <v>11148</v>
      </c>
      <c r="J8" s="11">
        <f t="shared" si="1"/>
        <v>7930</v>
      </c>
      <c r="K8" s="11">
        <f t="shared" si="1"/>
        <v>7506</v>
      </c>
      <c r="L8" s="11">
        <f t="shared" si="1"/>
        <v>6023</v>
      </c>
      <c r="M8" s="11">
        <f t="shared" si="1"/>
        <v>3138</v>
      </c>
      <c r="N8" s="11">
        <f t="shared" si="1"/>
        <v>2500</v>
      </c>
      <c r="O8" s="11">
        <f t="shared" si="1"/>
        <v>88835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11848</v>
      </c>
      <c r="C9" s="11">
        <v>10638</v>
      </c>
      <c r="D9" s="11">
        <v>9545</v>
      </c>
      <c r="E9" s="11">
        <v>1666</v>
      </c>
      <c r="F9" s="11">
        <v>5840</v>
      </c>
      <c r="G9" s="11">
        <v>9233</v>
      </c>
      <c r="H9" s="11">
        <v>1815</v>
      </c>
      <c r="I9" s="11">
        <v>11145</v>
      </c>
      <c r="J9" s="11">
        <v>7930</v>
      </c>
      <c r="K9" s="11">
        <v>7499</v>
      </c>
      <c r="L9" s="11">
        <v>6023</v>
      </c>
      <c r="M9" s="11">
        <v>3135</v>
      </c>
      <c r="N9" s="11">
        <v>2500</v>
      </c>
      <c r="O9" s="11">
        <f>SUM(B9:N9)</f>
        <v>88817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5</v>
      </c>
      <c r="I10" s="13">
        <v>3</v>
      </c>
      <c r="J10" s="13">
        <v>0</v>
      </c>
      <c r="K10" s="13">
        <v>7</v>
      </c>
      <c r="L10" s="13">
        <v>0</v>
      </c>
      <c r="M10" s="13">
        <v>3</v>
      </c>
      <c r="N10" s="13">
        <v>0</v>
      </c>
      <c r="O10" s="11">
        <f>SUM(B10:N10)</f>
        <v>18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195955</v>
      </c>
      <c r="C11" s="13">
        <v>128157</v>
      </c>
      <c r="D11" s="13">
        <v>158353</v>
      </c>
      <c r="E11" s="13">
        <v>32663</v>
      </c>
      <c r="F11" s="13">
        <v>101779</v>
      </c>
      <c r="G11" s="13">
        <v>159744</v>
      </c>
      <c r="H11" s="13">
        <v>21379</v>
      </c>
      <c r="I11" s="13">
        <v>130332</v>
      </c>
      <c r="J11" s="13">
        <v>120162</v>
      </c>
      <c r="K11" s="13">
        <v>162645</v>
      </c>
      <c r="L11" s="13">
        <v>128439</v>
      </c>
      <c r="M11" s="13">
        <v>56705</v>
      </c>
      <c r="N11" s="13">
        <v>33247</v>
      </c>
      <c r="O11" s="11">
        <f>SUM(B11:N11)</f>
        <v>1429560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2.2052</v>
      </c>
      <c r="C13" s="17">
        <v>2.2775</v>
      </c>
      <c r="D13" s="17">
        <v>1.9969</v>
      </c>
      <c r="E13" s="17">
        <v>3.4161</v>
      </c>
      <c r="F13" s="17">
        <v>2.3137</v>
      </c>
      <c r="G13" s="17">
        <v>1.902</v>
      </c>
      <c r="H13" s="17">
        <v>2.5503</v>
      </c>
      <c r="I13" s="17">
        <v>2.2594</v>
      </c>
      <c r="J13" s="17">
        <v>2.2741</v>
      </c>
      <c r="K13" s="17">
        <v>2.1511</v>
      </c>
      <c r="L13" s="17">
        <v>2.4482</v>
      </c>
      <c r="M13" s="17">
        <v>2.8282</v>
      </c>
      <c r="N13" s="17">
        <v>2.5559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1.413537117696023</v>
      </c>
      <c r="C15" s="19">
        <v>1.430820037200494</v>
      </c>
      <c r="D15" s="19">
        <v>1.390634755606282</v>
      </c>
      <c r="E15" s="19">
        <v>1.095570357914991</v>
      </c>
      <c r="F15" s="19">
        <v>1.754128948777967</v>
      </c>
      <c r="G15" s="19">
        <v>1.758574587622687</v>
      </c>
      <c r="H15" s="19">
        <v>1.760469621426278</v>
      </c>
      <c r="I15" s="19">
        <v>1.404631781556365</v>
      </c>
      <c r="J15" s="19">
        <v>1.480063094116751</v>
      </c>
      <c r="K15" s="19">
        <v>1.411518987778611</v>
      </c>
      <c r="L15" s="19">
        <v>1.557858182030925</v>
      </c>
      <c r="M15" s="19">
        <v>1.521729021937842</v>
      </c>
      <c r="N15" s="19">
        <v>1.462889414819745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72</v>
      </c>
      <c r="B17" s="24">
        <f>B18+B19+B20+B21+B22+B23+B24+B25</f>
        <v>727137.6100000001</v>
      </c>
      <c r="C17" s="24">
        <f aca="true" t="shared" si="2" ref="C17:N17">C18+C19+C20+C21+C22+C23+C24+C25</f>
        <v>491679.81000000006</v>
      </c>
      <c r="D17" s="24">
        <f t="shared" si="2"/>
        <v>498417.9</v>
      </c>
      <c r="E17" s="24">
        <f t="shared" si="2"/>
        <v>141528.30000000005</v>
      </c>
      <c r="F17" s="24">
        <f t="shared" si="2"/>
        <v>463682.42000000004</v>
      </c>
      <c r="G17" s="24">
        <f t="shared" si="2"/>
        <v>609427.32</v>
      </c>
      <c r="H17" s="24">
        <f t="shared" si="2"/>
        <v>109910.59</v>
      </c>
      <c r="I17" s="24">
        <f t="shared" si="2"/>
        <v>496869.48</v>
      </c>
      <c r="J17" s="24">
        <f t="shared" si="2"/>
        <v>457362.66000000003</v>
      </c>
      <c r="K17" s="24">
        <f t="shared" si="2"/>
        <v>569007.27</v>
      </c>
      <c r="L17" s="24">
        <f t="shared" si="2"/>
        <v>563944.23</v>
      </c>
      <c r="M17" s="24">
        <f t="shared" si="2"/>
        <v>296143.11</v>
      </c>
      <c r="N17" s="24">
        <f t="shared" si="2"/>
        <v>146609.88</v>
      </c>
      <c r="O17" s="24">
        <f>O18+O19+O20+O21+O22+O23+O24+O25</f>
        <v>5571720.580000001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458247.18</v>
      </c>
      <c r="C18" s="30">
        <f t="shared" si="3"/>
        <v>316105.61</v>
      </c>
      <c r="D18" s="30">
        <f t="shared" si="3"/>
        <v>335275.52</v>
      </c>
      <c r="E18" s="30">
        <f t="shared" si="3"/>
        <v>117271.3</v>
      </c>
      <c r="F18" s="30">
        <f t="shared" si="3"/>
        <v>248998.08</v>
      </c>
      <c r="G18" s="30">
        <f t="shared" si="3"/>
        <v>321394.25</v>
      </c>
      <c r="H18" s="30">
        <f t="shared" si="3"/>
        <v>59164.41</v>
      </c>
      <c r="I18" s="30">
        <f t="shared" si="3"/>
        <v>319659.91</v>
      </c>
      <c r="J18" s="30">
        <f t="shared" si="3"/>
        <v>291294.02</v>
      </c>
      <c r="K18" s="30">
        <f t="shared" si="3"/>
        <v>366011.82</v>
      </c>
      <c r="L18" s="30">
        <f t="shared" si="3"/>
        <v>329189.87</v>
      </c>
      <c r="M18" s="30">
        <f t="shared" si="3"/>
        <v>169247.97</v>
      </c>
      <c r="N18" s="30">
        <f t="shared" si="3"/>
        <v>91365.76</v>
      </c>
      <c r="O18" s="30">
        <f aca="true" t="shared" si="4" ref="O18:O25">SUM(B18:N18)</f>
        <v>3423225.7</v>
      </c>
    </row>
    <row r="19" spans="1:23" ht="18.75" customHeight="1">
      <c r="A19" s="26" t="s">
        <v>35</v>
      </c>
      <c r="B19" s="30">
        <f>IF(B15&lt;&gt;0,ROUND((B15-1)*B18,2),0)</f>
        <v>189502.22</v>
      </c>
      <c r="C19" s="30">
        <f aca="true" t="shared" si="5" ref="C19:N19">IF(C15&lt;&gt;0,ROUND((C15-1)*C18,2),0)</f>
        <v>136184.63</v>
      </c>
      <c r="D19" s="30">
        <f t="shared" si="5"/>
        <v>130970.27</v>
      </c>
      <c r="E19" s="30">
        <f t="shared" si="5"/>
        <v>11207.66</v>
      </c>
      <c r="F19" s="30">
        <f t="shared" si="5"/>
        <v>187776.66</v>
      </c>
      <c r="G19" s="30">
        <f t="shared" si="5"/>
        <v>243801.51</v>
      </c>
      <c r="H19" s="30">
        <f t="shared" si="5"/>
        <v>44992.74</v>
      </c>
      <c r="I19" s="30">
        <f t="shared" si="5"/>
        <v>129344.56</v>
      </c>
      <c r="J19" s="30">
        <f t="shared" si="5"/>
        <v>139839.51</v>
      </c>
      <c r="K19" s="30">
        <f t="shared" si="5"/>
        <v>150620.81</v>
      </c>
      <c r="L19" s="30">
        <f t="shared" si="5"/>
        <v>183641.26</v>
      </c>
      <c r="M19" s="30">
        <f t="shared" si="5"/>
        <v>88301.58</v>
      </c>
      <c r="N19" s="30">
        <f t="shared" si="5"/>
        <v>42292.24</v>
      </c>
      <c r="O19" s="30">
        <f t="shared" si="4"/>
        <v>1678475.6500000001</v>
      </c>
      <c r="W19" s="62"/>
    </row>
    <row r="20" spans="1:15" ht="18.75" customHeight="1">
      <c r="A20" s="26" t="s">
        <v>36</v>
      </c>
      <c r="B20" s="30">
        <v>29737.45</v>
      </c>
      <c r="C20" s="30">
        <v>22733.71</v>
      </c>
      <c r="D20" s="30">
        <v>15242.85</v>
      </c>
      <c r="E20" s="30">
        <v>5288.21</v>
      </c>
      <c r="F20" s="30">
        <v>12445.77</v>
      </c>
      <c r="G20" s="30">
        <v>19405.32</v>
      </c>
      <c r="H20" s="30">
        <v>2317.57</v>
      </c>
      <c r="I20" s="30">
        <v>12922.64</v>
      </c>
      <c r="J20" s="30">
        <v>17527.71</v>
      </c>
      <c r="K20" s="30">
        <v>22786.9</v>
      </c>
      <c r="L20" s="30">
        <v>24506</v>
      </c>
      <c r="M20" s="30">
        <v>13260.4</v>
      </c>
      <c r="N20" s="30">
        <v>4486.24</v>
      </c>
      <c r="O20" s="30">
        <f t="shared" si="4"/>
        <v>202660.77000000002</v>
      </c>
    </row>
    <row r="21" spans="1:15" ht="18.75" customHeight="1">
      <c r="A21" s="26" t="s">
        <v>37</v>
      </c>
      <c r="B21" s="30">
        <v>2969.88</v>
      </c>
      <c r="C21" s="30">
        <v>2969.88</v>
      </c>
      <c r="D21" s="30">
        <v>1484.94</v>
      </c>
      <c r="E21" s="30">
        <v>1484.94</v>
      </c>
      <c r="F21" s="30">
        <v>1484.94</v>
      </c>
      <c r="G21" s="30">
        <v>1484.94</v>
      </c>
      <c r="H21" s="30">
        <v>1484.94</v>
      </c>
      <c r="I21" s="30">
        <v>1484.94</v>
      </c>
      <c r="J21" s="30">
        <v>1484.94</v>
      </c>
      <c r="K21" s="30">
        <v>1484.94</v>
      </c>
      <c r="L21" s="30">
        <v>1484.94</v>
      </c>
      <c r="M21" s="30">
        <v>1484.94</v>
      </c>
      <c r="N21" s="30">
        <v>1484.94</v>
      </c>
      <c r="O21" s="30">
        <f t="shared" si="4"/>
        <v>22274.1</v>
      </c>
    </row>
    <row r="22" spans="1:15" ht="18.75" customHeight="1">
      <c r="A22" s="26" t="s">
        <v>38</v>
      </c>
      <c r="B22" s="30">
        <v>-2675.07</v>
      </c>
      <c r="C22" s="30">
        <v>-3971.29</v>
      </c>
      <c r="D22" s="30">
        <v>-8824.64</v>
      </c>
      <c r="E22" s="30">
        <v>-513.11</v>
      </c>
      <c r="F22" s="30">
        <v>-8429.92</v>
      </c>
      <c r="G22" s="30">
        <v>-2470.36</v>
      </c>
      <c r="H22" s="30">
        <v>-3420.71</v>
      </c>
      <c r="I22" s="30">
        <v>0</v>
      </c>
      <c r="J22" s="30">
        <v>-9581.43</v>
      </c>
      <c r="K22" s="30">
        <v>-4970.72</v>
      </c>
      <c r="L22" s="30">
        <v>-8235.21</v>
      </c>
      <c r="M22" s="30">
        <v>0</v>
      </c>
      <c r="N22" s="30">
        <v>0</v>
      </c>
      <c r="O22" s="30">
        <f t="shared" si="4"/>
        <v>-53092.46</v>
      </c>
    </row>
    <row r="23" spans="1:26" ht="18.75" customHeight="1">
      <c r="A23" s="26" t="s">
        <v>69</v>
      </c>
      <c r="B23" s="30">
        <v>-333.84</v>
      </c>
      <c r="C23" s="30">
        <v>-985.32</v>
      </c>
      <c r="D23" s="30">
        <v>-1086.93</v>
      </c>
      <c r="E23" s="30">
        <v>-235.62</v>
      </c>
      <c r="F23" s="30">
        <v>-595.49</v>
      </c>
      <c r="G23" s="30">
        <v>0</v>
      </c>
      <c r="H23" s="30">
        <v>-1424</v>
      </c>
      <c r="I23" s="30">
        <v>-249.63</v>
      </c>
      <c r="J23" s="30">
        <v>-3458.76</v>
      </c>
      <c r="K23" s="30">
        <v>-446.34</v>
      </c>
      <c r="L23" s="30">
        <v>0</v>
      </c>
      <c r="M23" s="30">
        <v>0</v>
      </c>
      <c r="N23" s="30">
        <v>0</v>
      </c>
      <c r="O23" s="30">
        <f t="shared" si="4"/>
        <v>-8815.93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4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49689.79</v>
      </c>
      <c r="C25" s="30">
        <v>18642.59</v>
      </c>
      <c r="D25" s="30">
        <v>25355.89</v>
      </c>
      <c r="E25" s="30">
        <v>7024.92</v>
      </c>
      <c r="F25" s="30">
        <v>22002.38</v>
      </c>
      <c r="G25" s="30">
        <v>25811.66</v>
      </c>
      <c r="H25" s="30">
        <v>6795.64</v>
      </c>
      <c r="I25" s="30">
        <v>33707.06</v>
      </c>
      <c r="J25" s="30">
        <v>20256.67</v>
      </c>
      <c r="K25" s="30">
        <v>33519.86</v>
      </c>
      <c r="L25" s="30">
        <v>33357.37</v>
      </c>
      <c r="M25" s="30">
        <v>23848.22</v>
      </c>
      <c r="N25" s="30">
        <v>6980.7</v>
      </c>
      <c r="O25" s="30">
        <f t="shared" si="4"/>
        <v>306992.75000000006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+B28+B30+B41+B42+B45-B46</f>
        <v>-52131.2</v>
      </c>
      <c r="C27" s="30">
        <f>+C28+C30+C41+C42+C45-C46</f>
        <v>-46807.2</v>
      </c>
      <c r="D27" s="30">
        <f t="shared" si="6"/>
        <v>-44363.31</v>
      </c>
      <c r="E27" s="30">
        <f t="shared" si="6"/>
        <v>-7330.4</v>
      </c>
      <c r="F27" s="30">
        <f t="shared" si="6"/>
        <v>-25696</v>
      </c>
      <c r="G27" s="30">
        <f t="shared" si="6"/>
        <v>-40625.2</v>
      </c>
      <c r="H27" s="30">
        <f t="shared" si="6"/>
        <v>-8501.57</v>
      </c>
      <c r="I27" s="30">
        <f t="shared" si="6"/>
        <v>-49038</v>
      </c>
      <c r="J27" s="30">
        <f t="shared" si="6"/>
        <v>-34892</v>
      </c>
      <c r="K27" s="30">
        <f t="shared" si="6"/>
        <v>-32995.6</v>
      </c>
      <c r="L27" s="30">
        <f t="shared" si="6"/>
        <v>-26501.2</v>
      </c>
      <c r="M27" s="30">
        <f t="shared" si="6"/>
        <v>-13794</v>
      </c>
      <c r="N27" s="30">
        <f t="shared" si="6"/>
        <v>-11000</v>
      </c>
      <c r="O27" s="30">
        <f t="shared" si="6"/>
        <v>-393675.68</v>
      </c>
    </row>
    <row r="28" spans="1:15" ht="18.75" customHeight="1">
      <c r="A28" s="26" t="s">
        <v>40</v>
      </c>
      <c r="B28" s="31">
        <f>+B29</f>
        <v>-52131.2</v>
      </c>
      <c r="C28" s="31">
        <f>+C29</f>
        <v>-46807.2</v>
      </c>
      <c r="D28" s="31">
        <f aca="true" t="shared" si="7" ref="D28:O28">+D29</f>
        <v>-41998</v>
      </c>
      <c r="E28" s="31">
        <f t="shared" si="7"/>
        <v>-7330.4</v>
      </c>
      <c r="F28" s="31">
        <f t="shared" si="7"/>
        <v>-25696</v>
      </c>
      <c r="G28" s="31">
        <f t="shared" si="7"/>
        <v>-40625.2</v>
      </c>
      <c r="H28" s="31">
        <f t="shared" si="7"/>
        <v>-7986</v>
      </c>
      <c r="I28" s="31">
        <f t="shared" si="7"/>
        <v>-49038</v>
      </c>
      <c r="J28" s="31">
        <f t="shared" si="7"/>
        <v>-34892</v>
      </c>
      <c r="K28" s="31">
        <f t="shared" si="7"/>
        <v>-32995.6</v>
      </c>
      <c r="L28" s="31">
        <f t="shared" si="7"/>
        <v>-26501.2</v>
      </c>
      <c r="M28" s="31">
        <f t="shared" si="7"/>
        <v>-13794</v>
      </c>
      <c r="N28" s="31">
        <f t="shared" si="7"/>
        <v>-11000</v>
      </c>
      <c r="O28" s="31">
        <f t="shared" si="7"/>
        <v>-390794.8</v>
      </c>
    </row>
    <row r="29" spans="1:26" ht="18.75" customHeight="1">
      <c r="A29" s="27" t="s">
        <v>41</v>
      </c>
      <c r="B29" s="16">
        <f>ROUND((-B9)*$G$3,2)</f>
        <v>-52131.2</v>
      </c>
      <c r="C29" s="16">
        <f aca="true" t="shared" si="8" ref="C29:N29">ROUND((-C9)*$G$3,2)</f>
        <v>-46807.2</v>
      </c>
      <c r="D29" s="16">
        <f t="shared" si="8"/>
        <v>-41998</v>
      </c>
      <c r="E29" s="16">
        <f t="shared" si="8"/>
        <v>-7330.4</v>
      </c>
      <c r="F29" s="16">
        <f t="shared" si="8"/>
        <v>-25696</v>
      </c>
      <c r="G29" s="16">
        <f t="shared" si="8"/>
        <v>-40625.2</v>
      </c>
      <c r="H29" s="16">
        <f t="shared" si="8"/>
        <v>-7986</v>
      </c>
      <c r="I29" s="16">
        <f t="shared" si="8"/>
        <v>-49038</v>
      </c>
      <c r="J29" s="16">
        <f t="shared" si="8"/>
        <v>-34892</v>
      </c>
      <c r="K29" s="16">
        <f t="shared" si="8"/>
        <v>-32995.6</v>
      </c>
      <c r="L29" s="16">
        <f t="shared" si="8"/>
        <v>-26501.2</v>
      </c>
      <c r="M29" s="16">
        <f t="shared" si="8"/>
        <v>-13794</v>
      </c>
      <c r="N29" s="16">
        <f t="shared" si="8"/>
        <v>-11000</v>
      </c>
      <c r="O29" s="32">
        <f aca="true" t="shared" si="9" ref="O29:O46">SUM(B29:N29)</f>
        <v>-390794.8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SUM(B31:B39)</f>
        <v>0</v>
      </c>
      <c r="C30" s="31">
        <f aca="true" t="shared" si="10" ref="C30:O30">SUM(C31:C39)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0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/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/>
      <c r="L40" s="33"/>
      <c r="M40" s="33"/>
      <c r="N40" s="33"/>
      <c r="O40" s="33"/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 t="s">
        <v>74</v>
      </c>
      <c r="B41" s="35">
        <v>0</v>
      </c>
      <c r="C41" s="35">
        <v>0</v>
      </c>
      <c r="D41" s="35">
        <v>-2365.31</v>
      </c>
      <c r="E41" s="35">
        <v>0</v>
      </c>
      <c r="F41" s="35">
        <v>0</v>
      </c>
      <c r="G41" s="35">
        <v>0</v>
      </c>
      <c r="H41" s="35">
        <v>-515.57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3">
        <f t="shared" si="9"/>
        <v>-2880.88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52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/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/>
      <c r="L43" s="35"/>
      <c r="M43" s="35"/>
      <c r="N43" s="35"/>
      <c r="O43" s="33"/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4" t="s">
        <v>53</v>
      </c>
      <c r="B44" s="36">
        <f aca="true" t="shared" si="11" ref="B44:N44">+B17+B27</f>
        <v>675006.4100000001</v>
      </c>
      <c r="C44" s="36">
        <f t="shared" si="11"/>
        <v>444872.61000000004</v>
      </c>
      <c r="D44" s="36">
        <f t="shared" si="11"/>
        <v>454054.59</v>
      </c>
      <c r="E44" s="36">
        <f t="shared" si="11"/>
        <v>134197.90000000005</v>
      </c>
      <c r="F44" s="36">
        <f t="shared" si="11"/>
        <v>437986.42000000004</v>
      </c>
      <c r="G44" s="36">
        <f t="shared" si="11"/>
        <v>568802.12</v>
      </c>
      <c r="H44" s="36">
        <f t="shared" si="11"/>
        <v>101409.01999999999</v>
      </c>
      <c r="I44" s="36">
        <f t="shared" si="11"/>
        <v>447831.48</v>
      </c>
      <c r="J44" s="36">
        <f t="shared" si="11"/>
        <v>422470.66000000003</v>
      </c>
      <c r="K44" s="36">
        <f t="shared" si="11"/>
        <v>536011.67</v>
      </c>
      <c r="L44" s="36">
        <f t="shared" si="11"/>
        <v>537443.03</v>
      </c>
      <c r="M44" s="36">
        <f t="shared" si="11"/>
        <v>282349.11</v>
      </c>
      <c r="N44" s="36">
        <f t="shared" si="11"/>
        <v>135609.88</v>
      </c>
      <c r="O44" s="36">
        <f>SUM(B44:N44)</f>
        <v>5178044.900000001</v>
      </c>
      <c r="P44"/>
      <c r="Q44"/>
      <c r="R44"/>
      <c r="S44"/>
      <c r="T44"/>
      <c r="U44"/>
      <c r="V44"/>
      <c r="W44"/>
      <c r="X44"/>
      <c r="Y44"/>
      <c r="Z44"/>
    </row>
    <row r="45" spans="1:19" ht="18.75" customHeight="1">
      <c r="A45" s="37" t="s">
        <v>54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16">
        <f t="shared" si="9"/>
        <v>0</v>
      </c>
      <c r="P45"/>
      <c r="Q45"/>
      <c r="R45"/>
      <c r="S45"/>
    </row>
    <row r="46" spans="1:19" ht="18.75" customHeight="1">
      <c r="A46" s="37" t="s">
        <v>55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/>
      <c r="R46"/>
      <c r="S46"/>
    </row>
    <row r="47" spans="1:19" ht="15.75">
      <c r="A47" s="38"/>
      <c r="B47" s="39"/>
      <c r="C47" s="39"/>
      <c r="D47" s="40"/>
      <c r="E47" s="40"/>
      <c r="F47" s="40"/>
      <c r="G47" s="40"/>
      <c r="H47" s="40"/>
      <c r="I47" s="39"/>
      <c r="J47" s="40"/>
      <c r="K47" s="40"/>
      <c r="L47" s="40"/>
      <c r="M47" s="40"/>
      <c r="N47" s="40"/>
      <c r="O47" s="41"/>
      <c r="P47" s="42"/>
      <c r="Q47"/>
      <c r="R47" s="43"/>
      <c r="S47"/>
    </row>
    <row r="48" spans="1:19" ht="12.75" customHeight="1">
      <c r="A48" s="44"/>
      <c r="B48" s="45"/>
      <c r="C48" s="45"/>
      <c r="D48" s="46"/>
      <c r="E48" s="46"/>
      <c r="F48" s="46"/>
      <c r="G48" s="46"/>
      <c r="H48" s="46"/>
      <c r="I48" s="45"/>
      <c r="J48" s="46"/>
      <c r="K48" s="46"/>
      <c r="L48" s="46"/>
      <c r="M48" s="46"/>
      <c r="N48" s="46"/>
      <c r="O48" s="47"/>
      <c r="P48" s="42"/>
      <c r="Q48"/>
      <c r="R48" s="43"/>
      <c r="S48"/>
    </row>
    <row r="49" spans="1:17" ht="15" customHeight="1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0"/>
      <c r="Q49" s="43"/>
    </row>
    <row r="50" spans="1:17" ht="18.75" customHeight="1">
      <c r="A50" s="14" t="s">
        <v>56</v>
      </c>
      <c r="B50" s="51">
        <f aca="true" t="shared" si="12" ref="B50:O50">SUM(B51:B61)</f>
        <v>675006.4</v>
      </c>
      <c r="C50" s="51">
        <f t="shared" si="12"/>
        <v>444872.62</v>
      </c>
      <c r="D50" s="51">
        <f t="shared" si="12"/>
        <v>454054.59</v>
      </c>
      <c r="E50" s="51">
        <f t="shared" si="12"/>
        <v>134197.9</v>
      </c>
      <c r="F50" s="51">
        <f t="shared" si="12"/>
        <v>437986.42</v>
      </c>
      <c r="G50" s="51">
        <f t="shared" si="12"/>
        <v>568802.13</v>
      </c>
      <c r="H50" s="51">
        <f t="shared" si="12"/>
        <v>101409.02</v>
      </c>
      <c r="I50" s="51">
        <f t="shared" si="12"/>
        <v>447831.48</v>
      </c>
      <c r="J50" s="51">
        <f t="shared" si="12"/>
        <v>422470.65</v>
      </c>
      <c r="K50" s="51">
        <f t="shared" si="12"/>
        <v>536011.67</v>
      </c>
      <c r="L50" s="51">
        <f t="shared" si="12"/>
        <v>537443.03</v>
      </c>
      <c r="M50" s="51">
        <f t="shared" si="12"/>
        <v>282349.11</v>
      </c>
      <c r="N50" s="51">
        <f t="shared" si="12"/>
        <v>135609.88</v>
      </c>
      <c r="O50" s="36">
        <f t="shared" si="12"/>
        <v>5178044.9</v>
      </c>
      <c r="Q50" s="43"/>
    </row>
    <row r="51" spans="1:18" ht="18.75" customHeight="1">
      <c r="A51" s="26" t="s">
        <v>57</v>
      </c>
      <c r="B51" s="51">
        <v>565575.99</v>
      </c>
      <c r="C51" s="51">
        <v>325528.21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36">
        <f>SUM(B51:N51)</f>
        <v>891104.2</v>
      </c>
      <c r="P51"/>
      <c r="Q51"/>
      <c r="R51" s="43"/>
    </row>
    <row r="52" spans="1:16" ht="18.75" customHeight="1">
      <c r="A52" s="26" t="s">
        <v>58</v>
      </c>
      <c r="B52" s="51">
        <v>109430.41</v>
      </c>
      <c r="C52" s="51">
        <v>119344.41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 aca="true" t="shared" si="13" ref="O52:O61">SUM(B52:N52)</f>
        <v>228774.82</v>
      </c>
      <c r="P52"/>
    </row>
    <row r="53" spans="1:17" ht="18.75" customHeight="1">
      <c r="A53" s="26" t="s">
        <v>59</v>
      </c>
      <c r="B53" s="52">
        <v>0</v>
      </c>
      <c r="C53" s="52">
        <v>0</v>
      </c>
      <c r="D53" s="31">
        <v>454054.59</v>
      </c>
      <c r="E53" s="52">
        <v>0</v>
      </c>
      <c r="F53" s="52">
        <v>0</v>
      </c>
      <c r="G53" s="52">
        <v>0</v>
      </c>
      <c r="H53" s="51">
        <v>101409.02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1">
        <f t="shared" si="13"/>
        <v>555463.61</v>
      </c>
      <c r="Q53"/>
    </row>
    <row r="54" spans="1:18" ht="18.75" customHeight="1">
      <c r="A54" s="26" t="s">
        <v>60</v>
      </c>
      <c r="B54" s="52">
        <v>0</v>
      </c>
      <c r="C54" s="52">
        <v>0</v>
      </c>
      <c r="D54" s="52">
        <v>0</v>
      </c>
      <c r="E54" s="31">
        <v>134197.9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t="shared" si="13"/>
        <v>134197.9</v>
      </c>
      <c r="R54"/>
    </row>
    <row r="55" spans="1:19" ht="18.75" customHeight="1">
      <c r="A55" s="26" t="s">
        <v>61</v>
      </c>
      <c r="B55" s="52">
        <v>0</v>
      </c>
      <c r="C55" s="52">
        <v>0</v>
      </c>
      <c r="D55" s="52">
        <v>0</v>
      </c>
      <c r="E55" s="52">
        <v>0</v>
      </c>
      <c r="F55" s="31">
        <v>437986.42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437986.42</v>
      </c>
      <c r="S55"/>
    </row>
    <row r="56" spans="1:20" ht="18.75" customHeight="1">
      <c r="A56" s="26" t="s">
        <v>62</v>
      </c>
      <c r="B56" s="52">
        <v>0</v>
      </c>
      <c r="C56" s="52">
        <v>0</v>
      </c>
      <c r="D56" s="52">
        <v>0</v>
      </c>
      <c r="E56" s="52">
        <v>0</v>
      </c>
      <c r="F56" s="52">
        <v>0</v>
      </c>
      <c r="G56" s="51">
        <v>568802.13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568802.13</v>
      </c>
      <c r="T56"/>
    </row>
    <row r="57" spans="1:21" ht="18.75" customHeight="1">
      <c r="A57" s="26" t="s">
        <v>63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1">
        <v>447831.48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447831.48</v>
      </c>
      <c r="U57"/>
    </row>
    <row r="58" spans="1:22" ht="18.75" customHeight="1">
      <c r="A58" s="26" t="s">
        <v>64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31">
        <v>422470.65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422470.65</v>
      </c>
      <c r="V58"/>
    </row>
    <row r="59" spans="1:23" ht="18.75" customHeight="1">
      <c r="A59" s="26" t="s">
        <v>65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31">
        <v>536011.67</v>
      </c>
      <c r="L59" s="31">
        <v>537443.03</v>
      </c>
      <c r="M59" s="52">
        <v>0</v>
      </c>
      <c r="N59" s="52">
        <v>0</v>
      </c>
      <c r="O59" s="36">
        <f t="shared" si="13"/>
        <v>1073454.7000000002</v>
      </c>
      <c r="P59"/>
      <c r="W59"/>
    </row>
    <row r="60" spans="1:25" ht="18.75" customHeight="1">
      <c r="A60" s="26" t="s">
        <v>66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31">
        <v>282349.11</v>
      </c>
      <c r="N60" s="52">
        <v>0</v>
      </c>
      <c r="O60" s="36">
        <f t="shared" si="13"/>
        <v>282349.11</v>
      </c>
      <c r="R60"/>
      <c r="Y60"/>
    </row>
    <row r="61" spans="1:26" ht="18.75" customHeight="1">
      <c r="A61" s="38" t="s">
        <v>67</v>
      </c>
      <c r="B61" s="53">
        <v>0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4">
        <v>135609.88</v>
      </c>
      <c r="O61" s="55">
        <f t="shared" si="13"/>
        <v>135609.88</v>
      </c>
      <c r="P61"/>
      <c r="S61"/>
      <c r="Z61"/>
    </row>
    <row r="62" spans="1:12" ht="21" customHeight="1">
      <c r="A62" s="56" t="s">
        <v>75</v>
      </c>
      <c r="B62" s="57"/>
      <c r="C62" s="57"/>
      <c r="D62"/>
      <c r="E62"/>
      <c r="F62"/>
      <c r="G62"/>
      <c r="H62" s="58"/>
      <c r="I62" s="58"/>
      <c r="J62"/>
      <c r="K62"/>
      <c r="L62"/>
    </row>
    <row r="63" spans="1:14" ht="15.7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</row>
    <row r="64" spans="2:12" ht="13.5">
      <c r="B64" s="57"/>
      <c r="C64" s="57"/>
      <c r="D64"/>
      <c r="E64"/>
      <c r="F64"/>
      <c r="G64"/>
      <c r="H64" s="58"/>
      <c r="I64" s="58"/>
      <c r="J64"/>
      <c r="K64"/>
      <c r="L64"/>
    </row>
    <row r="65" spans="2:12" ht="13.5">
      <c r="B65" s="57"/>
      <c r="C65" s="57"/>
      <c r="D65"/>
      <c r="E65"/>
      <c r="F65"/>
      <c r="G65"/>
      <c r="H65"/>
      <c r="I65"/>
      <c r="J65"/>
      <c r="K65"/>
      <c r="L65"/>
    </row>
    <row r="66" spans="2:12" ht="13.5">
      <c r="B66"/>
      <c r="C66"/>
      <c r="D66"/>
      <c r="E66"/>
      <c r="F66"/>
      <c r="G66"/>
      <c r="H66" s="59"/>
      <c r="I66" s="59"/>
      <c r="J66" s="60"/>
      <c r="K66" s="60"/>
      <c r="L66" s="60"/>
    </row>
    <row r="67" spans="2:12" ht="13.5">
      <c r="B67"/>
      <c r="C67"/>
      <c r="D67"/>
      <c r="E67"/>
      <c r="F67"/>
      <c r="G67"/>
      <c r="H67"/>
      <c r="I67"/>
      <c r="J67"/>
      <c r="K67"/>
      <c r="L67"/>
    </row>
    <row r="68" spans="2:12" ht="13.5">
      <c r="B68"/>
      <c r="C68"/>
      <c r="D68"/>
      <c r="E68"/>
      <c r="F68"/>
      <c r="G68"/>
      <c r="H68"/>
      <c r="I68"/>
      <c r="J68"/>
      <c r="K68"/>
      <c r="L68"/>
    </row>
    <row r="69" spans="2:12" ht="13.5">
      <c r="B69"/>
      <c r="C69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/>
      <c r="I70"/>
      <c r="J70"/>
      <c r="K70"/>
      <c r="L7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ht="13.5">
      <c r="K73"/>
    </row>
    <row r="74" ht="13.5">
      <c r="L74"/>
    </row>
    <row r="75" ht="13.5">
      <c r="M75"/>
    </row>
    <row r="76" ht="13.5">
      <c r="N76"/>
    </row>
    <row r="103" spans="2:14" ht="13.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3:N6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2021-03-04T17:50:52Z</dcterms:modified>
  <cp:category/>
  <cp:version/>
  <cp:contentType/>
  <cp:contentStatus/>
</cp:coreProperties>
</file>