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<sst xmlns="http://schemas.openxmlformats.org/spreadsheetml/2006/main" count="79" uniqueCount="76">
  <si>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</si>
  <si>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</si>
  <si>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</si>
  <si>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</si>
  <si>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</si>
  <si>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</si>
  <si>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</si>
  <si>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</si>
  <si>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</si>
  <si>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</si>
  <si>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</si>
  <si>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</si>
  <si>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</si>
  <si>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</si>
  <si>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</si>
  <si>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</si>
  <si>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</si>
  <si>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</si>
  <si>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</si>
  <si>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</si>
  <si>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</si>
  <si>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</si>
  <si>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</si>
  <si>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</si>
  <si>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</si>
  <si>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</si>
  <si>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</si>
  <si>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</si>
  <si>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</si>
  <si>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</si>
  <si>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</si>
  <si>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</si>
  <si>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</si>
  <si>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</si>
  <si>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</si>
  <si>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</si>
  <si>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</si>
  <si>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</si>
  <si>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</si>
  <si>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</si>
  <si>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</si>
  <si>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</si>
  <si>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</si>
  <si>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</si>
  <si>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</si>
  <si>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</si>
  <si>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</si>
  <si>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</si>
  <si>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</si>
  <si>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</si>
  <si>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</si>
  <si>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</si>
  <si>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</si>
  <si>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</si>
  <si>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</si>
  <si>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</si>
  <si>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</si>
  <si>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</si>
  <si>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</si>
  <si>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</si>
  <si>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</si>
  <si>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</si>
  <si>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</si>
  <si>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</si>
  <si>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</si>
  <si>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</si>
  <si>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</si>
  <si>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</si>
  <si>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</si>
  <si>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</si>
  <si>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</si>
  <si>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</si>
  <si>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</si>
  <si>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25/02/21 - VENCIMENTO 04/03/21</t>
  </si>
  <si>
    <t>5.3. Revisão de Remuneração pelo Transporte Coletivo (1)</t>
  </si>
  <si>
    <t>Nota: (1) Revisões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</si>
</sst>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300106</v>
      </c>
      <c r="C7" s="9">
        <f t="shared" si="0"/>
        <v>214236</v>
      </c>
      <c r="D7" s="9">
        <f t="shared" si="0"/>
        <v>236106</v>
      </c>
      <c r="E7" s="9">
        <f t="shared" si="0"/>
        <v>49837</v>
      </c>
      <c r="F7" s="9">
        <f t="shared" si="0"/>
        <v>160022</v>
      </c>
      <c r="G7" s="9">
        <f t="shared" si="0"/>
        <v>272509</v>
      </c>
      <c r="H7" s="9">
        <f t="shared" si="0"/>
        <v>41781</v>
      </c>
      <c r="I7" s="9">
        <f t="shared" si="0"/>
        <v>216091</v>
      </c>
      <c r="J7" s="9">
        <f t="shared" si="0"/>
        <v>195776</v>
      </c>
      <c r="K7" s="9">
        <f t="shared" si="0"/>
        <v>267187</v>
      </c>
      <c r="L7" s="9">
        <f t="shared" si="0"/>
        <v>206852</v>
      </c>
      <c r="M7" s="9">
        <f t="shared" si="0"/>
        <v>97997</v>
      </c>
      <c r="N7" s="9">
        <f t="shared" si="0"/>
        <v>62688</v>
      </c>
      <c r="O7" s="9">
        <f t="shared" si="0"/>
        <v>2321188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12884</v>
      </c>
      <c r="C8" s="11">
        <f t="shared" si="1"/>
        <v>12581</v>
      </c>
      <c r="D8" s="11">
        <f t="shared" si="1"/>
        <v>9842</v>
      </c>
      <c r="E8" s="11">
        <f t="shared" si="1"/>
        <v>1842</v>
      </c>
      <c r="F8" s="11">
        <f t="shared" si="1"/>
        <v>6421</v>
      </c>
      <c r="G8" s="11">
        <f t="shared" si="1"/>
        <v>11089</v>
      </c>
      <c r="H8" s="11">
        <f t="shared" si="1"/>
        <v>2487</v>
      </c>
      <c r="I8" s="11">
        <f t="shared" si="1"/>
        <v>13257</v>
      </c>
      <c r="J8" s="11">
        <f t="shared" si="1"/>
        <v>9707</v>
      </c>
      <c r="K8" s="11">
        <f t="shared" si="1"/>
        <v>8509</v>
      </c>
      <c r="L8" s="11">
        <f t="shared" si="1"/>
        <v>6991</v>
      </c>
      <c r="M8" s="11">
        <f t="shared" si="1"/>
        <v>4240</v>
      </c>
      <c r="N8" s="11">
        <f t="shared" si="1"/>
        <v>3522</v>
      </c>
      <c r="O8" s="11">
        <f t="shared" si="1"/>
        <v>103372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12884</v>
      </c>
      <c r="C9" s="11">
        <v>12581</v>
      </c>
      <c r="D9" s="11">
        <v>9842</v>
      </c>
      <c r="E9" s="11">
        <v>1842</v>
      </c>
      <c r="F9" s="11">
        <v>6421</v>
      </c>
      <c r="G9" s="11">
        <v>11089</v>
      </c>
      <c r="H9" s="11">
        <v>2479</v>
      </c>
      <c r="I9" s="11">
        <v>13255</v>
      </c>
      <c r="J9" s="11">
        <v>9707</v>
      </c>
      <c r="K9" s="11">
        <v>8499</v>
      </c>
      <c r="L9" s="11">
        <v>6991</v>
      </c>
      <c r="M9" s="11">
        <v>4236</v>
      </c>
      <c r="N9" s="11">
        <v>3522</v>
      </c>
      <c r="O9" s="11">
        <f>SUM(B9:N9)</f>
        <v>103348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2</v>
      </c>
      <c r="J10" s="13">
        <v>0</v>
      </c>
      <c r="K10" s="13">
        <v>10</v>
      </c>
      <c r="L10" s="13">
        <v>0</v>
      </c>
      <c r="M10" s="13">
        <v>4</v>
      </c>
      <c r="N10" s="13">
        <v>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287222</v>
      </c>
      <c r="C11" s="13">
        <v>201655</v>
      </c>
      <c r="D11" s="13">
        <v>226264</v>
      </c>
      <c r="E11" s="13">
        <v>47995</v>
      </c>
      <c r="F11" s="13">
        <v>153601</v>
      </c>
      <c r="G11" s="13">
        <v>261420</v>
      </c>
      <c r="H11" s="13">
        <v>39294</v>
      </c>
      <c r="I11" s="13">
        <v>202834</v>
      </c>
      <c r="J11" s="13">
        <v>186069</v>
      </c>
      <c r="K11" s="13">
        <v>258678</v>
      </c>
      <c r="L11" s="13">
        <v>199861</v>
      </c>
      <c r="M11" s="13">
        <v>93757</v>
      </c>
      <c r="N11" s="13">
        <v>59166</v>
      </c>
      <c r="O11" s="11">
        <f>SUM(B11:N11)</f>
        <v>2217816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1.416086525386258</v>
      </c>
      <c r="C15" s="19">
        <v>1.462064553081995</v>
      </c>
      <c r="D15" s="19">
        <v>1.384471676852913</v>
      </c>
      <c r="E15" s="19">
        <v>1.097396968035049</v>
      </c>
      <c r="F15" s="19">
        <v>1.820779386667061</v>
      </c>
      <c r="G15" s="19">
        <v>1.773694300522895</v>
      </c>
      <c r="H15" s="19">
        <v>1.952920433442734</v>
      </c>
      <c r="I15" s="19">
        <v>1.421276813599503</v>
      </c>
      <c r="J15" s="19">
        <v>1.415659692470858</v>
      </c>
      <c r="K15" s="19">
        <v>1.386259015215323</v>
      </c>
      <c r="L15" s="19">
        <v>1.461044871409686</v>
      </c>
      <c r="M15" s="19">
        <v>1.466853160273187</v>
      </c>
      <c r="N15" s="19">
        <v>1.435667836472747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1027050.1200000001</v>
      </c>
      <c r="C17" s="24">
        <f aca="true" t="shared" si="2" ref="C17:N17">C18+C19+C20+C21+C22+C23+C24+C25</f>
        <v>758922.6099999999</v>
      </c>
      <c r="D17" s="24">
        <f t="shared" si="2"/>
        <v>688819.34</v>
      </c>
      <c r="E17" s="24">
        <f t="shared" si="2"/>
        <v>201882.64000000004</v>
      </c>
      <c r="F17" s="24">
        <f t="shared" si="2"/>
        <v>705708.9899999999</v>
      </c>
      <c r="G17" s="24">
        <f t="shared" si="2"/>
        <v>971428.5199999999</v>
      </c>
      <c r="H17" s="24">
        <f t="shared" si="2"/>
        <v>217055.33000000005</v>
      </c>
      <c r="I17" s="24">
        <f t="shared" si="2"/>
        <v>744148.46</v>
      </c>
      <c r="J17" s="24">
        <f t="shared" si="2"/>
        <v>663200.7</v>
      </c>
      <c r="K17" s="24">
        <f t="shared" si="2"/>
        <v>861115.84</v>
      </c>
      <c r="L17" s="24">
        <f t="shared" si="2"/>
        <v>798091.37</v>
      </c>
      <c r="M17" s="24">
        <f t="shared" si="2"/>
        <v>447287.89</v>
      </c>
      <c r="N17" s="24">
        <f t="shared" si="2"/>
        <v>246530.2</v>
      </c>
      <c r="O17" s="24">
        <f>O18+O19+O20+O21+O22+O23+O24+O25</f>
        <v>8331242.01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661793.75</v>
      </c>
      <c r="C18" s="30">
        <f t="shared" si="3"/>
        <v>487922.49</v>
      </c>
      <c r="D18" s="30">
        <f t="shared" si="3"/>
        <v>471480.07</v>
      </c>
      <c r="E18" s="30">
        <f t="shared" si="3"/>
        <v>170248.18</v>
      </c>
      <c r="F18" s="30">
        <f t="shared" si="3"/>
        <v>370242.9</v>
      </c>
      <c r="G18" s="30">
        <f t="shared" si="3"/>
        <v>518312.12</v>
      </c>
      <c r="H18" s="30">
        <f t="shared" si="3"/>
        <v>106554.08</v>
      </c>
      <c r="I18" s="30">
        <f t="shared" si="3"/>
        <v>488236.01</v>
      </c>
      <c r="J18" s="30">
        <f t="shared" si="3"/>
        <v>445214.2</v>
      </c>
      <c r="K18" s="30">
        <f t="shared" si="3"/>
        <v>574745.96</v>
      </c>
      <c r="L18" s="30">
        <f t="shared" si="3"/>
        <v>506415.07</v>
      </c>
      <c r="M18" s="30">
        <f t="shared" si="3"/>
        <v>277155.12</v>
      </c>
      <c r="N18" s="30">
        <f t="shared" si="3"/>
        <v>160224.26</v>
      </c>
      <c r="O18" s="30">
        <f aca="true" t="shared" si="4" ref="O18:O25">SUM(B18:N18)</f>
        <v>5238544.210000001</v>
      </c>
    </row>
    <row r="19" spans="1:23" ht="18.75" customHeight="1">
      <c r="A19" s="26" t="s">
        <v>35</v>
      </c>
      <c r="B19" s="30">
        <f>IF(B15&lt;&gt;0,ROUND((B15-1)*B18,2),0)</f>
        <v>275363.46</v>
      </c>
      <c r="C19" s="30">
        <f aca="true" t="shared" si="5" ref="C19:N19">IF(C15&lt;&gt;0,ROUND((C15-1)*C18,2),0)</f>
        <v>225451.69</v>
      </c>
      <c r="D19" s="30">
        <f t="shared" si="5"/>
        <v>181270.73</v>
      </c>
      <c r="E19" s="30">
        <f t="shared" si="5"/>
        <v>16581.66</v>
      </c>
      <c r="F19" s="30">
        <f t="shared" si="5"/>
        <v>303887.74</v>
      </c>
      <c r="G19" s="30">
        <f t="shared" si="5"/>
        <v>401015.13</v>
      </c>
      <c r="H19" s="30">
        <f t="shared" si="5"/>
        <v>101537.56</v>
      </c>
      <c r="I19" s="30">
        <f t="shared" si="5"/>
        <v>205682.51</v>
      </c>
      <c r="J19" s="30">
        <f t="shared" si="5"/>
        <v>185057.6</v>
      </c>
      <c r="K19" s="30">
        <f t="shared" si="5"/>
        <v>222000.81</v>
      </c>
      <c r="L19" s="30">
        <f t="shared" si="5"/>
        <v>233480.07</v>
      </c>
      <c r="M19" s="30">
        <f t="shared" si="5"/>
        <v>129390.74</v>
      </c>
      <c r="N19" s="30">
        <f t="shared" si="5"/>
        <v>69804.56</v>
      </c>
      <c r="O19" s="30">
        <f t="shared" si="4"/>
        <v>2550524.2600000002</v>
      </c>
      <c r="W19" s="60"/>
    </row>
    <row r="20" spans="1:15" ht="18.75" customHeight="1">
      <c r="A20" s="26" t="s">
        <v>36</v>
      </c>
      <c r="B20" s="30">
        <v>39908.31</v>
      </c>
      <c r="C20" s="30">
        <v>27907.25</v>
      </c>
      <c r="D20" s="30">
        <v>19975.38</v>
      </c>
      <c r="E20" s="30">
        <v>7527.29</v>
      </c>
      <c r="F20" s="30">
        <v>17116.44</v>
      </c>
      <c r="G20" s="30">
        <v>28009.59</v>
      </c>
      <c r="H20" s="30">
        <v>4459.82</v>
      </c>
      <c r="I20" s="30">
        <v>15287.57</v>
      </c>
      <c r="J20" s="30">
        <v>24733.64</v>
      </c>
      <c r="K20" s="30">
        <v>35004.5</v>
      </c>
      <c r="L20" s="30">
        <v>32916.49</v>
      </c>
      <c r="M20" s="30">
        <v>15408.87</v>
      </c>
      <c r="N20" s="30">
        <v>8035.74</v>
      </c>
      <c r="O20" s="30">
        <f t="shared" si="4"/>
        <v>276290.89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-1923.03</v>
      </c>
      <c r="E23" s="30">
        <v>-471.24</v>
      </c>
      <c r="F23" s="30">
        <v>-595.49</v>
      </c>
      <c r="G23" s="30">
        <v>-734.56</v>
      </c>
      <c r="H23" s="30">
        <v>-356</v>
      </c>
      <c r="I23" s="30">
        <v>-249.63</v>
      </c>
      <c r="J23" s="30">
        <v>-3964.92</v>
      </c>
      <c r="K23" s="30">
        <v>-669.51</v>
      </c>
      <c r="L23" s="30">
        <v>-1327.36</v>
      </c>
      <c r="M23" s="30">
        <v>0</v>
      </c>
      <c r="N23" s="30">
        <v>0</v>
      </c>
      <c r="O23" s="30">
        <f t="shared" si="4"/>
        <v>-10291.74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7024.92</v>
      </c>
      <c r="F25" s="30">
        <v>22002.38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306992.75000000006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-56689.6</v>
      </c>
      <c r="C27" s="30">
        <f>+C28+C30+C41+C42+C45-C46</f>
        <v>-55356.4</v>
      </c>
      <c r="D27" s="30">
        <f t="shared" si="6"/>
        <v>-46622.12</v>
      </c>
      <c r="E27" s="30">
        <f t="shared" si="6"/>
        <v>-8104.8</v>
      </c>
      <c r="F27" s="30">
        <f t="shared" si="6"/>
        <v>-28252.4</v>
      </c>
      <c r="G27" s="30">
        <f t="shared" si="6"/>
        <v>-48791.6</v>
      </c>
      <c r="H27" s="30">
        <f t="shared" si="6"/>
        <v>-11958.9</v>
      </c>
      <c r="I27" s="30">
        <f t="shared" si="6"/>
        <v>-58322</v>
      </c>
      <c r="J27" s="30">
        <f t="shared" si="6"/>
        <v>-42710.8</v>
      </c>
      <c r="K27" s="30">
        <f t="shared" si="6"/>
        <v>-37395.6</v>
      </c>
      <c r="L27" s="30">
        <f t="shared" si="6"/>
        <v>-30760.4</v>
      </c>
      <c r="M27" s="30">
        <f t="shared" si="6"/>
        <v>-18638.4</v>
      </c>
      <c r="N27" s="30">
        <f t="shared" si="6"/>
        <v>-15496.8</v>
      </c>
      <c r="O27" s="30">
        <f t="shared" si="6"/>
        <v>-459099.81999999995</v>
      </c>
    </row>
    <row r="28" spans="1:15" ht="18.75" customHeight="1">
      <c r="A28" s="26" t="s">
        <v>40</v>
      </c>
      <c r="B28" s="31">
        <f>+B29</f>
        <v>-56689.6</v>
      </c>
      <c r="C28" s="31">
        <f>+C29</f>
        <v>-55356.4</v>
      </c>
      <c r="D28" s="31">
        <f aca="true" t="shared" si="7" ref="D28:O28">+D29</f>
        <v>-43304.8</v>
      </c>
      <c r="E28" s="31">
        <f t="shared" si="7"/>
        <v>-8104.8</v>
      </c>
      <c r="F28" s="31">
        <f t="shared" si="7"/>
        <v>-28252.4</v>
      </c>
      <c r="G28" s="31">
        <f t="shared" si="7"/>
        <v>-48791.6</v>
      </c>
      <c r="H28" s="31">
        <f t="shared" si="7"/>
        <v>-10907.6</v>
      </c>
      <c r="I28" s="31">
        <f t="shared" si="7"/>
        <v>-58322</v>
      </c>
      <c r="J28" s="31">
        <f t="shared" si="7"/>
        <v>-42710.8</v>
      </c>
      <c r="K28" s="31">
        <f t="shared" si="7"/>
        <v>-37395.6</v>
      </c>
      <c r="L28" s="31">
        <f t="shared" si="7"/>
        <v>-30760.4</v>
      </c>
      <c r="M28" s="31">
        <f t="shared" si="7"/>
        <v>-18638.4</v>
      </c>
      <c r="N28" s="31">
        <f t="shared" si="7"/>
        <v>-15496.8</v>
      </c>
      <c r="O28" s="31">
        <f t="shared" si="7"/>
        <v>-454731.19999999995</v>
      </c>
    </row>
    <row r="29" spans="1:26" ht="18.75" customHeight="1">
      <c r="A29" s="27" t="s">
        <v>41</v>
      </c>
      <c r="B29" s="16">
        <f>ROUND((-B9)*$G$3,2)</f>
        <v>-56689.6</v>
      </c>
      <c r="C29" s="16">
        <f aca="true" t="shared" si="8" ref="C29:N29">ROUND((-C9)*$G$3,2)</f>
        <v>-55356.4</v>
      </c>
      <c r="D29" s="16">
        <f t="shared" si="8"/>
        <v>-43304.8</v>
      </c>
      <c r="E29" s="16">
        <f t="shared" si="8"/>
        <v>-8104.8</v>
      </c>
      <c r="F29" s="16">
        <f t="shared" si="8"/>
        <v>-28252.4</v>
      </c>
      <c r="G29" s="16">
        <f t="shared" si="8"/>
        <v>-48791.6</v>
      </c>
      <c r="H29" s="16">
        <f t="shared" si="8"/>
        <v>-10907.6</v>
      </c>
      <c r="I29" s="16">
        <f t="shared" si="8"/>
        <v>-58322</v>
      </c>
      <c r="J29" s="16">
        <f t="shared" si="8"/>
        <v>-42710.8</v>
      </c>
      <c r="K29" s="16">
        <f t="shared" si="8"/>
        <v>-37395.6</v>
      </c>
      <c r="L29" s="16">
        <f t="shared" si="8"/>
        <v>-30760.4</v>
      </c>
      <c r="M29" s="16">
        <f t="shared" si="8"/>
        <v>-18638.4</v>
      </c>
      <c r="N29" s="16">
        <f t="shared" si="8"/>
        <v>-15496.8</v>
      </c>
      <c r="O29" s="32">
        <f aca="true" t="shared" si="9" ref="O29:O46">SUM(B29:N29)</f>
        <v>-454731.19999999995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-3317.32</v>
      </c>
      <c r="E41" s="35">
        <v>0</v>
      </c>
      <c r="F41" s="35">
        <v>0</v>
      </c>
      <c r="G41" s="35">
        <v>0</v>
      </c>
      <c r="H41" s="35">
        <v>-1051.3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-4368.62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970360.5200000001</v>
      </c>
      <c r="C44" s="36">
        <f t="shared" si="11"/>
        <v>703566.2099999998</v>
      </c>
      <c r="D44" s="36">
        <f t="shared" si="11"/>
        <v>642197.22</v>
      </c>
      <c r="E44" s="36">
        <f t="shared" si="11"/>
        <v>193777.84000000005</v>
      </c>
      <c r="F44" s="36">
        <f t="shared" si="11"/>
        <v>677456.5899999999</v>
      </c>
      <c r="G44" s="36">
        <f t="shared" si="11"/>
        <v>922636.9199999999</v>
      </c>
      <c r="H44" s="36">
        <f t="shared" si="11"/>
        <v>205096.43000000005</v>
      </c>
      <c r="I44" s="36">
        <f t="shared" si="11"/>
        <v>685826.46</v>
      </c>
      <c r="J44" s="36">
        <f t="shared" si="11"/>
        <v>620489.8999999999</v>
      </c>
      <c r="K44" s="36">
        <f t="shared" si="11"/>
        <v>823720.24</v>
      </c>
      <c r="L44" s="36">
        <f t="shared" si="11"/>
        <v>767330.97</v>
      </c>
      <c r="M44" s="36">
        <f t="shared" si="11"/>
        <v>428649.49</v>
      </c>
      <c r="N44" s="36">
        <f t="shared" si="11"/>
        <v>231033.40000000002</v>
      </c>
      <c r="O44" s="36">
        <f>SUM(B44:N44)</f>
        <v>7872142.19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970360.52</v>
      </c>
      <c r="C50" s="51">
        <f t="shared" si="12"/>
        <v>703566.2</v>
      </c>
      <c r="D50" s="51">
        <f t="shared" si="12"/>
        <v>642197.23</v>
      </c>
      <c r="E50" s="51">
        <f t="shared" si="12"/>
        <v>193777.83</v>
      </c>
      <c r="F50" s="51">
        <f t="shared" si="12"/>
        <v>677456.59</v>
      </c>
      <c r="G50" s="51">
        <f t="shared" si="12"/>
        <v>922636.92</v>
      </c>
      <c r="H50" s="51">
        <f t="shared" si="12"/>
        <v>205096.44</v>
      </c>
      <c r="I50" s="51">
        <f t="shared" si="12"/>
        <v>685826.45</v>
      </c>
      <c r="J50" s="51">
        <f t="shared" si="12"/>
        <v>620489.9</v>
      </c>
      <c r="K50" s="51">
        <f t="shared" si="12"/>
        <v>823720.23</v>
      </c>
      <c r="L50" s="51">
        <f t="shared" si="12"/>
        <v>767330.97</v>
      </c>
      <c r="M50" s="51">
        <f t="shared" si="12"/>
        <v>428649.49</v>
      </c>
      <c r="N50" s="51">
        <f t="shared" si="12"/>
        <v>231033.4</v>
      </c>
      <c r="O50" s="36">
        <f t="shared" si="12"/>
        <v>7872142.170000001</v>
      </c>
      <c r="Q50"/>
    </row>
    <row r="51" spans="1:18" ht="18.75" customHeight="1">
      <c r="A51" s="26" t="s">
        <v>57</v>
      </c>
      <c r="B51" s="51">
        <v>809243.14</v>
      </c>
      <c r="C51" s="51">
        <v>511787.59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1321030.73</v>
      </c>
      <c r="P51"/>
      <c r="Q51"/>
      <c r="R51" s="43"/>
    </row>
    <row r="52" spans="1:16" ht="18.75" customHeight="1">
      <c r="A52" s="26" t="s">
        <v>58</v>
      </c>
      <c r="B52" s="51">
        <v>161117.38</v>
      </c>
      <c r="C52" s="51">
        <v>191778.61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352895.99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642197.23</v>
      </c>
      <c r="E53" s="52">
        <v>0</v>
      </c>
      <c r="F53" s="52">
        <v>0</v>
      </c>
      <c r="G53" s="52">
        <v>0</v>
      </c>
      <c r="H53" s="51">
        <v>205096.44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847293.6699999999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193777.83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193777.83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677456.59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677456.59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922636.92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922636.92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685826.45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685826.45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620489.9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620489.9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823720.23</v>
      </c>
      <c r="L59" s="31">
        <v>767330.97</v>
      </c>
      <c r="M59" s="52">
        <v>0</v>
      </c>
      <c r="N59" s="52">
        <v>0</v>
      </c>
      <c r="O59" s="36">
        <f t="shared" si="13"/>
        <v>1591051.2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428649.49</v>
      </c>
      <c r="N60" s="52">
        <v>0</v>
      </c>
      <c r="O60" s="36">
        <f t="shared" si="13"/>
        <v>428649.49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231033.4</v>
      </c>
      <c r="O61" s="55">
        <f t="shared" si="13"/>
        <v>231033.4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ht="13.5">
      <c r="K67"/>
    </row>
    <row r="68" ht="13.5">
      <c r="L68"/>
    </row>
    <row r="69" ht="13.5">
      <c r="M69"/>
    </row>
    <row r="70" ht="13.5">
      <c r="N70"/>
    </row>
    <row r="97" spans="2:14" ht="13.5"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2021-03-03T13:46:40Z</dcterms:modified>
  <cp:category/>
  <cp:version/>
  <cp:contentType/>
  <cp:contentStatus/>
</cp:coreProperties>
</file>