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<sst xmlns="http://schemas.openxmlformats.org/spreadsheetml/2006/main" count="79" uniqueCount="76">
  <si>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</si>
  <si>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</si>
  <si>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</si>
  <si>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</si>
  <si>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</si>
  <si>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</si>
  <si>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</si>
  <si>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</si>
  <si>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</si>
  <si>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</si>
  <si>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</si>
  <si>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</si>
  <si>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</si>
  <si>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</si>
  <si>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</si>
  <si>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</si>
  <si>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</si>
  <si>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</si>
  <si>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</si>
  <si>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</si>
  <si>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</si>
  <si>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</si>
  <si>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</si>
  <si>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</si>
  <si>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</si>
  <si>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</si>
  <si>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</si>
  <si>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</si>
  <si>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</si>
  <si>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</si>
  <si>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</si>
  <si>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</si>
  <si>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</si>
  <si>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</si>
  <si>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</si>
  <si>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</si>
  <si>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</si>
  <si>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</si>
  <si>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</si>
  <si>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</si>
  <si>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</si>
  <si>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</si>
  <si>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</si>
  <si>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</si>
  <si>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</si>
  <si>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</si>
  <si>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</si>
  <si>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</si>
  <si>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</si>
  <si>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</si>
  <si>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</si>
  <si>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</si>
  <si>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</si>
  <si>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</si>
  <si>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</si>
  <si>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</si>
  <si>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</si>
  <si>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</si>
  <si>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</si>
  <si>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</si>
  <si>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</si>
  <si>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</si>
  <si>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</si>
  <si>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</si>
  <si>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</si>
  <si>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</si>
  <si>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</si>
  <si>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</si>
  <si>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</si>
  <si>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</si>
  <si>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</si>
  <si>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</si>
  <si>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</si>
  <si>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20/02/21 - VENCIMENTO 26/02/21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</si>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</sst>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.25"/>
      <color rgb="FF00008B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215929</v>
      </c>
      <c r="C7" s="9">
        <f t="shared" si="0"/>
        <v>144386</v>
      </c>
      <c r="D7" s="9">
        <f t="shared" si="0"/>
        <v>173498</v>
      </c>
      <c r="E7" s="9">
        <f t="shared" si="0"/>
        <v>35965</v>
      </c>
      <c r="F7" s="9">
        <f t="shared" si="0"/>
        <v>112359</v>
      </c>
      <c r="G7" s="9">
        <f t="shared" si="0"/>
        <v>174557</v>
      </c>
      <c r="H7" s="9">
        <f t="shared" si="0"/>
        <v>25091</v>
      </c>
      <c r="I7" s="9">
        <f t="shared" si="0"/>
        <v>142032</v>
      </c>
      <c r="J7" s="9">
        <f t="shared" si="0"/>
        <v>135698</v>
      </c>
      <c r="K7" s="9">
        <f t="shared" si="0"/>
        <v>183175</v>
      </c>
      <c r="L7" s="9">
        <f t="shared" si="0"/>
        <v>142004</v>
      </c>
      <c r="M7" s="9">
        <f t="shared" si="0"/>
        <v>63963</v>
      </c>
      <c r="N7" s="9">
        <f t="shared" si="0"/>
        <v>37223</v>
      </c>
      <c r="O7" s="9">
        <f t="shared" si="0"/>
        <v>1585880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12366</v>
      </c>
      <c r="C8" s="11">
        <f t="shared" si="1"/>
        <v>11395</v>
      </c>
      <c r="D8" s="11">
        <f t="shared" si="1"/>
        <v>10081</v>
      </c>
      <c r="E8" s="11">
        <f t="shared" si="1"/>
        <v>1887</v>
      </c>
      <c r="F8" s="11">
        <f t="shared" si="1"/>
        <v>6128</v>
      </c>
      <c r="G8" s="11">
        <f t="shared" si="1"/>
        <v>9876</v>
      </c>
      <c r="H8" s="11">
        <f t="shared" si="1"/>
        <v>2069</v>
      </c>
      <c r="I8" s="11">
        <f t="shared" si="1"/>
        <v>11742</v>
      </c>
      <c r="J8" s="11">
        <f t="shared" si="1"/>
        <v>8701</v>
      </c>
      <c r="K8" s="11">
        <f t="shared" si="1"/>
        <v>8253</v>
      </c>
      <c r="L8" s="11">
        <f t="shared" si="1"/>
        <v>6709</v>
      </c>
      <c r="M8" s="11">
        <f t="shared" si="1"/>
        <v>3459</v>
      </c>
      <c r="N8" s="11">
        <f t="shared" si="1"/>
        <v>2735</v>
      </c>
      <c r="O8" s="11">
        <f t="shared" si="1"/>
        <v>95401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12366</v>
      </c>
      <c r="C9" s="11">
        <v>11395</v>
      </c>
      <c r="D9" s="11">
        <v>10081</v>
      </c>
      <c r="E9" s="11">
        <v>1887</v>
      </c>
      <c r="F9" s="11">
        <v>6128</v>
      </c>
      <c r="G9" s="11">
        <v>9876</v>
      </c>
      <c r="H9" s="11">
        <v>2065</v>
      </c>
      <c r="I9" s="11">
        <v>11739</v>
      </c>
      <c r="J9" s="11">
        <v>8701</v>
      </c>
      <c r="K9" s="11">
        <v>8247</v>
      </c>
      <c r="L9" s="11">
        <v>6709</v>
      </c>
      <c r="M9" s="11">
        <v>3456</v>
      </c>
      <c r="N9" s="11">
        <v>2735</v>
      </c>
      <c r="O9" s="11">
        <f>SUM(B9:N9)</f>
        <v>95385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203563</v>
      </c>
      <c r="C11" s="13">
        <v>132991</v>
      </c>
      <c r="D11" s="13">
        <v>163417</v>
      </c>
      <c r="E11" s="13">
        <v>34078</v>
      </c>
      <c r="F11" s="13">
        <v>106231</v>
      </c>
      <c r="G11" s="13">
        <v>164681</v>
      </c>
      <c r="H11" s="13">
        <v>23022</v>
      </c>
      <c r="I11" s="13">
        <v>130290</v>
      </c>
      <c r="J11" s="13">
        <v>126997</v>
      </c>
      <c r="K11" s="13">
        <v>174922</v>
      </c>
      <c r="L11" s="13">
        <v>135295</v>
      </c>
      <c r="M11" s="13">
        <v>60504</v>
      </c>
      <c r="N11" s="13">
        <v>34488</v>
      </c>
      <c r="O11" s="11">
        <f>SUM(B11:N11)</f>
        <v>1490479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1.352948330058879</v>
      </c>
      <c r="C15" s="19">
        <v>1.376161054136905</v>
      </c>
      <c r="D15" s="19">
        <v>1.385685269162801</v>
      </c>
      <c r="E15" s="19">
        <v>1.064713026288515</v>
      </c>
      <c r="F15" s="19">
        <v>1.72880942629847</v>
      </c>
      <c r="G15" s="19">
        <v>1.725570045129853</v>
      </c>
      <c r="H15" s="19">
        <v>1.768738600990628</v>
      </c>
      <c r="I15" s="19">
        <v>1.420229393033086</v>
      </c>
      <c r="J15" s="19">
        <v>1.424836666165285</v>
      </c>
      <c r="K15" s="19">
        <v>1.358463089258057</v>
      </c>
      <c r="L15" s="19">
        <v>1.476766069807489</v>
      </c>
      <c r="M15" s="19">
        <v>1.463886632669939</v>
      </c>
      <c r="N15" s="19">
        <v>1.428662574219428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723542.4400000001</v>
      </c>
      <c r="C17" s="24">
        <f aca="true" t="shared" si="2" ref="C17:N17">C18+C19+C20+C21+C22+C23+C24+C25</f>
        <v>491594.63000000006</v>
      </c>
      <c r="D17" s="24">
        <f t="shared" si="2"/>
        <v>511896.67</v>
      </c>
      <c r="E17" s="24">
        <f t="shared" si="2"/>
        <v>143956.27000000002</v>
      </c>
      <c r="F17" s="24">
        <f t="shared" si="2"/>
        <v>476506.51</v>
      </c>
      <c r="G17" s="24">
        <f t="shared" si="2"/>
        <v>616897.38</v>
      </c>
      <c r="H17" s="24">
        <f t="shared" si="2"/>
        <v>119657.51999999999</v>
      </c>
      <c r="I17" s="24">
        <f t="shared" si="2"/>
        <v>504327.72</v>
      </c>
      <c r="J17" s="24">
        <f t="shared" si="2"/>
        <v>467004.18</v>
      </c>
      <c r="K17" s="24">
        <f t="shared" si="2"/>
        <v>587946.78</v>
      </c>
      <c r="L17" s="24">
        <f t="shared" si="2"/>
        <v>563827.85</v>
      </c>
      <c r="M17" s="24">
        <f t="shared" si="2"/>
        <v>303050.52</v>
      </c>
      <c r="N17" s="24">
        <f t="shared" si="2"/>
        <v>148845.42</v>
      </c>
      <c r="O17" s="24">
        <f>O18+O19+O20+O21+O22+O23+O24+O25</f>
        <v>5659053.890000001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476166.63</v>
      </c>
      <c r="C18" s="30">
        <f t="shared" si="3"/>
        <v>328839.12</v>
      </c>
      <c r="D18" s="30">
        <f t="shared" si="3"/>
        <v>346458.16</v>
      </c>
      <c r="E18" s="30">
        <f t="shared" si="3"/>
        <v>122860.04</v>
      </c>
      <c r="F18" s="30">
        <f t="shared" si="3"/>
        <v>259965.02</v>
      </c>
      <c r="G18" s="30">
        <f t="shared" si="3"/>
        <v>332007.41</v>
      </c>
      <c r="H18" s="30">
        <f t="shared" si="3"/>
        <v>63989.58</v>
      </c>
      <c r="I18" s="30">
        <f t="shared" si="3"/>
        <v>320907.1</v>
      </c>
      <c r="J18" s="30">
        <f t="shared" si="3"/>
        <v>308590.82</v>
      </c>
      <c r="K18" s="30">
        <f t="shared" si="3"/>
        <v>394027.74</v>
      </c>
      <c r="L18" s="30">
        <f t="shared" si="3"/>
        <v>347654.19</v>
      </c>
      <c r="M18" s="30">
        <f t="shared" si="3"/>
        <v>180900.16</v>
      </c>
      <c r="N18" s="30">
        <f t="shared" si="3"/>
        <v>95138.27</v>
      </c>
      <c r="O18" s="30">
        <f aca="true" t="shared" si="4" ref="O18:O25">SUM(B18:N18)</f>
        <v>3577504.24</v>
      </c>
    </row>
    <row r="19" spans="1:23" ht="18.75" customHeight="1">
      <c r="A19" s="26" t="s">
        <v>35</v>
      </c>
      <c r="B19" s="30">
        <f>IF(B15&lt;&gt;0,ROUND((B15-1)*B18,2),0)</f>
        <v>168062.22</v>
      </c>
      <c r="C19" s="30">
        <f aca="true" t="shared" si="5" ref="C19:N19">IF(C15&lt;&gt;0,ROUND((C15-1)*C18,2),0)</f>
        <v>123696.47</v>
      </c>
      <c r="D19" s="30">
        <f t="shared" si="5"/>
        <v>133623.81</v>
      </c>
      <c r="E19" s="30">
        <f t="shared" si="5"/>
        <v>7950.64</v>
      </c>
      <c r="F19" s="30">
        <f t="shared" si="5"/>
        <v>189464.96</v>
      </c>
      <c r="G19" s="30">
        <f t="shared" si="5"/>
        <v>240894.63</v>
      </c>
      <c r="H19" s="30">
        <f t="shared" si="5"/>
        <v>49191.26</v>
      </c>
      <c r="I19" s="30">
        <f t="shared" si="5"/>
        <v>134854.6</v>
      </c>
      <c r="J19" s="30">
        <f t="shared" si="5"/>
        <v>131100.7</v>
      </c>
      <c r="K19" s="30">
        <f t="shared" si="5"/>
        <v>141244.4</v>
      </c>
      <c r="L19" s="30">
        <f t="shared" si="5"/>
        <v>165749.72</v>
      </c>
      <c r="M19" s="30">
        <f t="shared" si="5"/>
        <v>83917.17</v>
      </c>
      <c r="N19" s="30">
        <f t="shared" si="5"/>
        <v>40782.22</v>
      </c>
      <c r="O19" s="30">
        <f t="shared" si="4"/>
        <v>1610532.7999999998</v>
      </c>
      <c r="W19" s="62"/>
    </row>
    <row r="20" spans="1:15" ht="18.75" customHeight="1">
      <c r="A20" s="26" t="s">
        <v>36</v>
      </c>
      <c r="B20" s="30">
        <v>30080.13</v>
      </c>
      <c r="C20" s="30">
        <v>22567.4</v>
      </c>
      <c r="D20" s="30">
        <v>14551</v>
      </c>
      <c r="E20" s="30">
        <v>5463.48</v>
      </c>
      <c r="F20" s="30">
        <v>12477.55</v>
      </c>
      <c r="G20" s="30">
        <v>19169.1</v>
      </c>
      <c r="H20" s="30">
        <v>2684.81</v>
      </c>
      <c r="I20" s="30">
        <v>13374.02</v>
      </c>
      <c r="J20" s="30">
        <v>18189.44</v>
      </c>
      <c r="K20" s="30">
        <v>22640.56</v>
      </c>
      <c r="L20" s="30">
        <v>23816.84</v>
      </c>
      <c r="M20" s="30">
        <v>12900.03</v>
      </c>
      <c r="N20" s="30">
        <v>4459.29</v>
      </c>
      <c r="O20" s="30">
        <f t="shared" si="4"/>
        <v>202373.65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-751.14</v>
      </c>
      <c r="C23" s="30">
        <v>-1149.54</v>
      </c>
      <c r="D23" s="30">
        <v>-752.49</v>
      </c>
      <c r="E23" s="30">
        <v>-235.62</v>
      </c>
      <c r="F23" s="30">
        <v>-425.35</v>
      </c>
      <c r="G23" s="30">
        <v>0</v>
      </c>
      <c r="H23" s="30">
        <v>-1068</v>
      </c>
      <c r="I23" s="30">
        <v>0</v>
      </c>
      <c r="J23" s="30">
        <v>-3036.96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-7419.099999999999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-54410.4</v>
      </c>
      <c r="C27" s="30">
        <f>+C28+C30+C41+C42+C45-C46</f>
        <v>-50138</v>
      </c>
      <c r="D27" s="30">
        <f t="shared" si="6"/>
        <v>-46789.1</v>
      </c>
      <c r="E27" s="30">
        <f t="shared" si="6"/>
        <v>-8302.8</v>
      </c>
      <c r="F27" s="30">
        <f t="shared" si="6"/>
        <v>-26963.2</v>
      </c>
      <c r="G27" s="30">
        <f t="shared" si="6"/>
        <v>-43454.4</v>
      </c>
      <c r="H27" s="30">
        <f t="shared" si="6"/>
        <v>-9650.31</v>
      </c>
      <c r="I27" s="30">
        <f t="shared" si="6"/>
        <v>-51651.6</v>
      </c>
      <c r="J27" s="30">
        <f t="shared" si="6"/>
        <v>-38284.4</v>
      </c>
      <c r="K27" s="30">
        <f t="shared" si="6"/>
        <v>-36286.8</v>
      </c>
      <c r="L27" s="30">
        <f t="shared" si="6"/>
        <v>-29519.6</v>
      </c>
      <c r="M27" s="30">
        <f t="shared" si="6"/>
        <v>-15206.4</v>
      </c>
      <c r="N27" s="30">
        <f t="shared" si="6"/>
        <v>-12034</v>
      </c>
      <c r="O27" s="30">
        <f t="shared" si="6"/>
        <v>-422691.01</v>
      </c>
    </row>
    <row r="28" spans="1:15" ht="18.75" customHeight="1">
      <c r="A28" s="26" t="s">
        <v>40</v>
      </c>
      <c r="B28" s="31">
        <f>+B29</f>
        <v>-54410.4</v>
      </c>
      <c r="C28" s="31">
        <f>+C29</f>
        <v>-50138</v>
      </c>
      <c r="D28" s="31">
        <f aca="true" t="shared" si="7" ref="D28:O28">+D29</f>
        <v>-44356.4</v>
      </c>
      <c r="E28" s="31">
        <f t="shared" si="7"/>
        <v>-8302.8</v>
      </c>
      <c r="F28" s="31">
        <f t="shared" si="7"/>
        <v>-26963.2</v>
      </c>
      <c r="G28" s="31">
        <f t="shared" si="7"/>
        <v>-43454.4</v>
      </c>
      <c r="H28" s="31">
        <f t="shared" si="7"/>
        <v>-9086</v>
      </c>
      <c r="I28" s="31">
        <f t="shared" si="7"/>
        <v>-51651.6</v>
      </c>
      <c r="J28" s="31">
        <f t="shared" si="7"/>
        <v>-38284.4</v>
      </c>
      <c r="K28" s="31">
        <f t="shared" si="7"/>
        <v>-36286.8</v>
      </c>
      <c r="L28" s="31">
        <f t="shared" si="7"/>
        <v>-29519.6</v>
      </c>
      <c r="M28" s="31">
        <f t="shared" si="7"/>
        <v>-15206.4</v>
      </c>
      <c r="N28" s="31">
        <f t="shared" si="7"/>
        <v>-12034</v>
      </c>
      <c r="O28" s="31">
        <f t="shared" si="7"/>
        <v>-419694</v>
      </c>
    </row>
    <row r="29" spans="1:26" ht="18.75" customHeight="1">
      <c r="A29" s="27" t="s">
        <v>41</v>
      </c>
      <c r="B29" s="16">
        <f>ROUND((-B9)*$G$3,2)</f>
        <v>-54410.4</v>
      </c>
      <c r="C29" s="16">
        <f aca="true" t="shared" si="8" ref="C29:N29">ROUND((-C9)*$G$3,2)</f>
        <v>-50138</v>
      </c>
      <c r="D29" s="16">
        <f t="shared" si="8"/>
        <v>-44356.4</v>
      </c>
      <c r="E29" s="16">
        <f t="shared" si="8"/>
        <v>-8302.8</v>
      </c>
      <c r="F29" s="16">
        <f t="shared" si="8"/>
        <v>-26963.2</v>
      </c>
      <c r="G29" s="16">
        <f t="shared" si="8"/>
        <v>-43454.4</v>
      </c>
      <c r="H29" s="16">
        <f t="shared" si="8"/>
        <v>-9086</v>
      </c>
      <c r="I29" s="16">
        <f t="shared" si="8"/>
        <v>-51651.6</v>
      </c>
      <c r="J29" s="16">
        <f t="shared" si="8"/>
        <v>-38284.4</v>
      </c>
      <c r="K29" s="16">
        <f t="shared" si="8"/>
        <v>-36286.8</v>
      </c>
      <c r="L29" s="16">
        <f t="shared" si="8"/>
        <v>-29519.6</v>
      </c>
      <c r="M29" s="16">
        <f t="shared" si="8"/>
        <v>-15206.4</v>
      </c>
      <c r="N29" s="16">
        <f t="shared" si="8"/>
        <v>-12034</v>
      </c>
      <c r="O29" s="32">
        <f aca="true" t="shared" si="9" ref="O29:O46">SUM(B29:N29)</f>
        <v>-419694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-2432.7</v>
      </c>
      <c r="E41" s="35"/>
      <c r="F41" s="35"/>
      <c r="G41" s="35"/>
      <c r="H41" s="35">
        <v>-564.31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-2997.0099999999998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669132.04</v>
      </c>
      <c r="C44" s="36">
        <f t="shared" si="11"/>
        <v>441456.63000000006</v>
      </c>
      <c r="D44" s="36">
        <f t="shared" si="11"/>
        <v>465107.57</v>
      </c>
      <c r="E44" s="36">
        <f t="shared" si="11"/>
        <v>135653.47000000003</v>
      </c>
      <c r="F44" s="36">
        <f t="shared" si="11"/>
        <v>449543.31</v>
      </c>
      <c r="G44" s="36">
        <f t="shared" si="11"/>
        <v>573442.98</v>
      </c>
      <c r="H44" s="36">
        <f t="shared" si="11"/>
        <v>110007.20999999999</v>
      </c>
      <c r="I44" s="36">
        <f t="shared" si="11"/>
        <v>452676.12</v>
      </c>
      <c r="J44" s="36">
        <f t="shared" si="11"/>
        <v>428719.77999999997</v>
      </c>
      <c r="K44" s="36">
        <f t="shared" si="11"/>
        <v>551659.98</v>
      </c>
      <c r="L44" s="36">
        <f t="shared" si="11"/>
        <v>534308.25</v>
      </c>
      <c r="M44" s="36">
        <f t="shared" si="11"/>
        <v>287844.12</v>
      </c>
      <c r="N44" s="36">
        <f t="shared" si="11"/>
        <v>136811.42</v>
      </c>
      <c r="O44" s="36">
        <f>SUM(B44:N44)</f>
        <v>5236362.88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669132.04</v>
      </c>
      <c r="C50" s="51">
        <f t="shared" si="12"/>
        <v>441456.63</v>
      </c>
      <c r="D50" s="51">
        <f t="shared" si="12"/>
        <v>465107.56</v>
      </c>
      <c r="E50" s="51">
        <f t="shared" si="12"/>
        <v>135653.47</v>
      </c>
      <c r="F50" s="51">
        <f t="shared" si="12"/>
        <v>449543.3</v>
      </c>
      <c r="G50" s="51">
        <f t="shared" si="12"/>
        <v>573442.99</v>
      </c>
      <c r="H50" s="51">
        <f t="shared" si="12"/>
        <v>110007.21</v>
      </c>
      <c r="I50" s="51">
        <f t="shared" si="12"/>
        <v>452676.12</v>
      </c>
      <c r="J50" s="51">
        <f t="shared" si="12"/>
        <v>428719.78</v>
      </c>
      <c r="K50" s="51">
        <f t="shared" si="12"/>
        <v>551659.98</v>
      </c>
      <c r="L50" s="51">
        <f t="shared" si="12"/>
        <v>534308.26</v>
      </c>
      <c r="M50" s="51">
        <f t="shared" si="12"/>
        <v>287844.11</v>
      </c>
      <c r="N50" s="51">
        <f t="shared" si="12"/>
        <v>136811.41</v>
      </c>
      <c r="O50" s="36">
        <f t="shared" si="12"/>
        <v>5236362.860000001</v>
      </c>
      <c r="Q50"/>
    </row>
    <row r="51" spans="1:18" ht="18.75" customHeight="1">
      <c r="A51" s="26" t="s">
        <v>57</v>
      </c>
      <c r="B51" s="51">
        <v>560729.65</v>
      </c>
      <c r="C51" s="51">
        <v>323068.7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883798.3500000001</v>
      </c>
      <c r="P51"/>
      <c r="Q51"/>
      <c r="R51" s="43"/>
    </row>
    <row r="52" spans="1:16" ht="18.75" customHeight="1">
      <c r="A52" s="26" t="s">
        <v>58</v>
      </c>
      <c r="B52" s="51">
        <v>108402.39</v>
      </c>
      <c r="C52" s="51">
        <v>118387.93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226790.32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465107.56</v>
      </c>
      <c r="E53" s="52">
        <v>0</v>
      </c>
      <c r="F53" s="52">
        <v>0</v>
      </c>
      <c r="G53" s="52">
        <v>0</v>
      </c>
      <c r="H53" s="51">
        <v>110007.21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575114.77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135653.47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135653.47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449543.3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449543.3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573442.99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573442.99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452676.12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452676.12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428719.78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428719.78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551659.98</v>
      </c>
      <c r="L59" s="31">
        <v>534308.26</v>
      </c>
      <c r="M59" s="52">
        <v>0</v>
      </c>
      <c r="N59" s="52">
        <v>0</v>
      </c>
      <c r="O59" s="36">
        <f t="shared" si="13"/>
        <v>1085968.24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287844.11</v>
      </c>
      <c r="N60" s="52">
        <v>0</v>
      </c>
      <c r="O60" s="36">
        <f t="shared" si="13"/>
        <v>287844.11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136811.41</v>
      </c>
      <c r="O61" s="55">
        <f t="shared" si="13"/>
        <v>136811.41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3"/>
      <c r="E65"/>
      <c r="F65"/>
      <c r="G65"/>
      <c r="H65" s="64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2021-02-25T18:16:12Z</dcterms:modified>
  <cp:category/>
  <cp:version/>
  <cp:contentType/>
  <cp:contentStatus/>
</cp:coreProperties>
</file>