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<sst xmlns="http://schemas.openxmlformats.org/spreadsheetml/2006/main" count="79" uniqueCount="76">
  <si>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</si>
  <si>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</si>
  <si>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</si>
  <si>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</si>
  <si>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</si>
  <si>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</si>
  <si>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</si>
  <si>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</si>
  <si>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</si>
  <si>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</si>
  <si>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</si>
  <si>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</si>
  <si>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</si>
  <si>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</si>
  <si>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</si>
  <si>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</si>
  <si>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</si>
  <si>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</si>
  <si>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</si>
  <si>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</si>
  <si>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</si>
  <si>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</si>
  <si>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</si>
  <si>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</si>
  <si>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</si>
  <si>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</si>
  <si>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</si>
  <si>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</si>
  <si>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</si>
  <si>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</si>
  <si>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</si>
  <si>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</si>
  <si>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</si>
  <si>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</si>
  <si>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</si>
  <si>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</si>
  <si>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</si>
  <si>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</si>
  <si>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</si>
  <si>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</si>
  <si>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</si>
  <si>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</si>
  <si>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</si>
  <si>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</si>
  <si>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</si>
  <si>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</si>
  <si>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</si>
  <si>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</si>
  <si>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</si>
  <si>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</si>
  <si>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</si>
  <si>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</si>
  <si>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</si>
  <si>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</si>
  <si>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</si>
  <si>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</si>
  <si>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</si>
  <si>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</si>
  <si>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</si>
  <si>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</si>
  <si>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</si>
  <si>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</si>
  <si>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</si>
  <si>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</si>
  <si>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</si>
  <si>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</si>
  <si>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</si>
  <si>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</si>
  <si>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</si>
  <si>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</si>
  <si>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</si>
  <si>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</si>
  <si>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</si>
  <si>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19/02/21 - VENCIMENTO 26/02/21</t>
  </si>
  <si>
    <t>5.3. Revisão de Remuneração pelo Transporte Coletivo (1)</t>
  </si>
  <si>
    <t>Nota: (1) Revisões de 19/03 a 03/12/20, lotes D3 e D7, e remuneração da rede da madrugada, mês de janeiro/21, todos os lotes exceto o D7.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</si>
</sst>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b/>
      <sz val="8.25"/>
      <color indexed="1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  <font>
      <b/>
      <sz val="8.25"/>
      <color rgb="FF00008B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4" fontId="46" fillId="0" borderId="0" xfId="0" applyNumberFormat="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311222</v>
      </c>
      <c r="C7" s="9">
        <f t="shared" si="0"/>
        <v>221727</v>
      </c>
      <c r="D7" s="9">
        <f t="shared" si="0"/>
        <v>245542</v>
      </c>
      <c r="E7" s="9">
        <f t="shared" si="0"/>
        <v>52721</v>
      </c>
      <c r="F7" s="9">
        <f t="shared" si="0"/>
        <v>170896</v>
      </c>
      <c r="G7" s="9">
        <f t="shared" si="0"/>
        <v>285235</v>
      </c>
      <c r="H7" s="9">
        <f t="shared" si="0"/>
        <v>43185</v>
      </c>
      <c r="I7" s="9">
        <f t="shared" si="0"/>
        <v>218717</v>
      </c>
      <c r="J7" s="9">
        <f t="shared" si="0"/>
        <v>201408</v>
      </c>
      <c r="K7" s="9">
        <f t="shared" si="0"/>
        <v>279505</v>
      </c>
      <c r="L7" s="9">
        <f t="shared" si="0"/>
        <v>212063</v>
      </c>
      <c r="M7" s="9">
        <f t="shared" si="0"/>
        <v>98627</v>
      </c>
      <c r="N7" s="9">
        <f t="shared" si="0"/>
        <v>63054</v>
      </c>
      <c r="O7" s="9">
        <f t="shared" si="0"/>
        <v>2403902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14401</v>
      </c>
      <c r="C8" s="11">
        <f t="shared" si="1"/>
        <v>13785</v>
      </c>
      <c r="D8" s="11">
        <f t="shared" si="1"/>
        <v>11047</v>
      </c>
      <c r="E8" s="11">
        <f t="shared" si="1"/>
        <v>2166</v>
      </c>
      <c r="F8" s="11">
        <f t="shared" si="1"/>
        <v>7505</v>
      </c>
      <c r="G8" s="11">
        <f t="shared" si="1"/>
        <v>13019</v>
      </c>
      <c r="H8" s="11">
        <f t="shared" si="1"/>
        <v>2675</v>
      </c>
      <c r="I8" s="11">
        <f t="shared" si="1"/>
        <v>14401</v>
      </c>
      <c r="J8" s="11">
        <f t="shared" si="1"/>
        <v>10820</v>
      </c>
      <c r="K8" s="11">
        <f t="shared" si="1"/>
        <v>9518</v>
      </c>
      <c r="L8" s="11">
        <f t="shared" si="1"/>
        <v>7626</v>
      </c>
      <c r="M8" s="11">
        <f t="shared" si="1"/>
        <v>4472</v>
      </c>
      <c r="N8" s="11">
        <f t="shared" si="1"/>
        <v>3763</v>
      </c>
      <c r="O8" s="11">
        <f t="shared" si="1"/>
        <v>115198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14401</v>
      </c>
      <c r="C9" s="11">
        <v>13785</v>
      </c>
      <c r="D9" s="11">
        <v>11047</v>
      </c>
      <c r="E9" s="11">
        <v>2166</v>
      </c>
      <c r="F9" s="11">
        <v>7505</v>
      </c>
      <c r="G9" s="11">
        <v>13019</v>
      </c>
      <c r="H9" s="11">
        <v>2667</v>
      </c>
      <c r="I9" s="11">
        <v>14398</v>
      </c>
      <c r="J9" s="11">
        <v>10820</v>
      </c>
      <c r="K9" s="11">
        <v>9513</v>
      </c>
      <c r="L9" s="11">
        <v>7626</v>
      </c>
      <c r="M9" s="11">
        <v>4465</v>
      </c>
      <c r="N9" s="11">
        <v>3763</v>
      </c>
      <c r="O9" s="11">
        <f>SUM(B9:N9)</f>
        <v>115175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8</v>
      </c>
      <c r="I10" s="13">
        <v>3</v>
      </c>
      <c r="J10" s="13">
        <v>0</v>
      </c>
      <c r="K10" s="13">
        <v>5</v>
      </c>
      <c r="L10" s="13">
        <v>0</v>
      </c>
      <c r="M10" s="13">
        <v>7</v>
      </c>
      <c r="N10" s="13">
        <v>0</v>
      </c>
      <c r="O10" s="11">
        <f>SUM(B10:N10)</f>
        <v>23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296821</v>
      </c>
      <c r="C11" s="13">
        <v>207942</v>
      </c>
      <c r="D11" s="13">
        <v>234495</v>
      </c>
      <c r="E11" s="13">
        <v>50555</v>
      </c>
      <c r="F11" s="13">
        <v>163391</v>
      </c>
      <c r="G11" s="13">
        <v>272216</v>
      </c>
      <c r="H11" s="13">
        <v>40510</v>
      </c>
      <c r="I11" s="13">
        <v>204316</v>
      </c>
      <c r="J11" s="13">
        <v>190588</v>
      </c>
      <c r="K11" s="13">
        <v>269987</v>
      </c>
      <c r="L11" s="13">
        <v>204437</v>
      </c>
      <c r="M11" s="13">
        <v>94155</v>
      </c>
      <c r="N11" s="13">
        <v>59291</v>
      </c>
      <c r="O11" s="11">
        <f>SUM(B11:N11)</f>
        <v>2288704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1.37170670342356</v>
      </c>
      <c r="C15" s="19">
        <v>1.417765923426873</v>
      </c>
      <c r="D15" s="19">
        <v>1.369572647023789</v>
      </c>
      <c r="E15" s="19">
        <v>1.056056840659488</v>
      </c>
      <c r="F15" s="19">
        <v>1.74121716384049</v>
      </c>
      <c r="G15" s="19">
        <v>1.712905318780252</v>
      </c>
      <c r="H15" s="19">
        <v>1.898554265456613</v>
      </c>
      <c r="I15" s="19">
        <v>1.383728188738939</v>
      </c>
      <c r="J15" s="19">
        <v>1.383032163010989</v>
      </c>
      <c r="K15" s="19">
        <v>1.332928094690014</v>
      </c>
      <c r="L15" s="19">
        <v>1.440600369915531</v>
      </c>
      <c r="M15" s="19">
        <v>1.45829926883192</v>
      </c>
      <c r="N15" s="19">
        <v>1.419138165030374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1031106.8700000001</v>
      </c>
      <c r="C17" s="24">
        <f aca="true" t="shared" si="2" ref="C17:N17">C18+C19+C20+C21+C22+C23+C24+C25</f>
        <v>762354.27</v>
      </c>
      <c r="D17" s="24">
        <f t="shared" si="2"/>
        <v>708137.2799999999</v>
      </c>
      <c r="E17" s="24">
        <f t="shared" si="2"/>
        <v>205426.03</v>
      </c>
      <c r="F17" s="24">
        <f t="shared" si="2"/>
        <v>720571.9400000001</v>
      </c>
      <c r="G17" s="24">
        <f t="shared" si="2"/>
        <v>981308.5299999999</v>
      </c>
      <c r="H17" s="24">
        <f t="shared" si="2"/>
        <v>218015.32000000004</v>
      </c>
      <c r="I17" s="24">
        <f t="shared" si="2"/>
        <v>733394.7799999998</v>
      </c>
      <c r="J17" s="24">
        <f t="shared" si="2"/>
        <v>665983.96</v>
      </c>
      <c r="K17" s="24">
        <f t="shared" si="2"/>
        <v>865339.2999999999</v>
      </c>
      <c r="L17" s="24">
        <f t="shared" si="2"/>
        <v>806867.66</v>
      </c>
      <c r="M17" s="24">
        <f t="shared" si="2"/>
        <v>446969.4</v>
      </c>
      <c r="N17" s="24">
        <f t="shared" si="2"/>
        <v>245137.58000000002</v>
      </c>
      <c r="O17" s="24">
        <f>O18+O19+O20+O21+O22+O23+O24+O25</f>
        <v>8390612.919999998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686306.75</v>
      </c>
      <c r="C18" s="30">
        <f t="shared" si="3"/>
        <v>504983.24</v>
      </c>
      <c r="D18" s="30">
        <f t="shared" si="3"/>
        <v>490322.82</v>
      </c>
      <c r="E18" s="30">
        <f t="shared" si="3"/>
        <v>180100.21</v>
      </c>
      <c r="F18" s="30">
        <f t="shared" si="3"/>
        <v>395402.08</v>
      </c>
      <c r="G18" s="30">
        <f t="shared" si="3"/>
        <v>542516.97</v>
      </c>
      <c r="H18" s="30">
        <f t="shared" si="3"/>
        <v>110134.71</v>
      </c>
      <c r="I18" s="30">
        <f t="shared" si="3"/>
        <v>494169.19</v>
      </c>
      <c r="J18" s="30">
        <f t="shared" si="3"/>
        <v>458021.93</v>
      </c>
      <c r="K18" s="30">
        <f t="shared" si="3"/>
        <v>601243.21</v>
      </c>
      <c r="L18" s="30">
        <f t="shared" si="3"/>
        <v>519172.64</v>
      </c>
      <c r="M18" s="30">
        <f t="shared" si="3"/>
        <v>278936.88</v>
      </c>
      <c r="N18" s="30">
        <f t="shared" si="3"/>
        <v>161159.72</v>
      </c>
      <c r="O18" s="30">
        <f aca="true" t="shared" si="4" ref="O18:O25">SUM(B18:N18)</f>
        <v>5422470.35</v>
      </c>
    </row>
    <row r="19" spans="1:23" ht="18.75" customHeight="1">
      <c r="A19" s="26" t="s">
        <v>35</v>
      </c>
      <c r="B19" s="30">
        <f>IF(B15&lt;&gt;0,ROUND((B15-1)*B18,2),0)</f>
        <v>255104.82</v>
      </c>
      <c r="C19" s="30">
        <f aca="true" t="shared" si="5" ref="C19:N19">IF(C15&lt;&gt;0,ROUND((C15-1)*C18,2),0)</f>
        <v>210964.79</v>
      </c>
      <c r="D19" s="30">
        <f t="shared" si="5"/>
        <v>181209.9</v>
      </c>
      <c r="E19" s="30">
        <f t="shared" si="5"/>
        <v>10095.85</v>
      </c>
      <c r="F19" s="30">
        <f t="shared" si="5"/>
        <v>293078.81</v>
      </c>
      <c r="G19" s="30">
        <f t="shared" si="5"/>
        <v>386763.23</v>
      </c>
      <c r="H19" s="30">
        <f t="shared" si="5"/>
        <v>98962.01</v>
      </c>
      <c r="I19" s="30">
        <f t="shared" si="5"/>
        <v>189626.65</v>
      </c>
      <c r="J19" s="30">
        <f t="shared" si="5"/>
        <v>175437.13</v>
      </c>
      <c r="K19" s="30">
        <f t="shared" si="5"/>
        <v>200170.76</v>
      </c>
      <c r="L19" s="30">
        <f t="shared" si="5"/>
        <v>228747.66</v>
      </c>
      <c r="M19" s="30">
        <f t="shared" si="5"/>
        <v>127836.57</v>
      </c>
      <c r="N19" s="30">
        <f t="shared" si="5"/>
        <v>67548.19</v>
      </c>
      <c r="O19" s="30">
        <f t="shared" si="4"/>
        <v>2425546.3699999996</v>
      </c>
      <c r="W19" s="62"/>
    </row>
    <row r="20" spans="1:15" ht="18.75" customHeight="1">
      <c r="A20" s="26" t="s">
        <v>36</v>
      </c>
      <c r="B20" s="30">
        <v>39710.7</v>
      </c>
      <c r="C20" s="30">
        <v>28765.06</v>
      </c>
      <c r="D20" s="30">
        <v>19758.91</v>
      </c>
      <c r="E20" s="30">
        <v>7704.94</v>
      </c>
      <c r="F20" s="30">
        <v>17321.93</v>
      </c>
      <c r="G20" s="30">
        <v>27661.19</v>
      </c>
      <c r="H20" s="30">
        <v>4414.73</v>
      </c>
      <c r="I20" s="30">
        <v>15322.25</v>
      </c>
      <c r="J20" s="30">
        <v>24329.64</v>
      </c>
      <c r="K20" s="30">
        <v>34635.15</v>
      </c>
      <c r="L20" s="30">
        <v>33418.74</v>
      </c>
      <c r="M20" s="30">
        <v>14862.79</v>
      </c>
      <c r="N20" s="30">
        <v>8035.74</v>
      </c>
      <c r="O20" s="30">
        <f t="shared" si="4"/>
        <v>275941.77</v>
      </c>
    </row>
    <row r="21" spans="1:15" ht="18.75" customHeight="1">
      <c r="A21" s="26" t="s">
        <v>37</v>
      </c>
      <c r="B21" s="30">
        <v>2969.88</v>
      </c>
      <c r="C21" s="30">
        <v>2969.88</v>
      </c>
      <c r="D21" s="30">
        <v>1484.94</v>
      </c>
      <c r="E21" s="30">
        <v>1484.94</v>
      </c>
      <c r="F21" s="30">
        <v>1484.94</v>
      </c>
      <c r="G21" s="30">
        <v>1484.94</v>
      </c>
      <c r="H21" s="30">
        <v>1484.94</v>
      </c>
      <c r="I21" s="30">
        <v>1484.94</v>
      </c>
      <c r="J21" s="30">
        <v>1484.94</v>
      </c>
      <c r="K21" s="30">
        <v>1484.94</v>
      </c>
      <c r="L21" s="30">
        <v>1484.94</v>
      </c>
      <c r="M21" s="30">
        <v>1484.94</v>
      </c>
      <c r="N21" s="30">
        <v>1484.94</v>
      </c>
      <c r="O21" s="30">
        <f t="shared" si="4"/>
        <v>22274.1</v>
      </c>
    </row>
    <row r="22" spans="1:15" ht="18.75" customHeight="1">
      <c r="A22" s="26" t="s">
        <v>38</v>
      </c>
      <c r="B22" s="30">
        <v>-2675.07</v>
      </c>
      <c r="C22" s="30">
        <v>-3971.29</v>
      </c>
      <c r="D22" s="30">
        <v>-8824.64</v>
      </c>
      <c r="E22" s="30">
        <v>-513.11</v>
      </c>
      <c r="F22" s="30">
        <v>-8429.92</v>
      </c>
      <c r="G22" s="30">
        <v>-2470.36</v>
      </c>
      <c r="H22" s="30">
        <v>-3420.71</v>
      </c>
      <c r="I22" s="30">
        <v>0</v>
      </c>
      <c r="J22" s="30">
        <v>-9581.43</v>
      </c>
      <c r="K22" s="30">
        <v>-4970.72</v>
      </c>
      <c r="L22" s="30">
        <v>-8235.21</v>
      </c>
      <c r="M22" s="30">
        <v>0</v>
      </c>
      <c r="N22" s="30">
        <v>0</v>
      </c>
      <c r="O22" s="30">
        <f t="shared" si="4"/>
        <v>-53092.46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-1170.54</v>
      </c>
      <c r="E23" s="30">
        <v>-392.7</v>
      </c>
      <c r="F23" s="30">
        <v>-255.21</v>
      </c>
      <c r="G23" s="30">
        <v>-459.1</v>
      </c>
      <c r="H23" s="30">
        <v>-356</v>
      </c>
      <c r="I23" s="30">
        <v>-915.31</v>
      </c>
      <c r="J23" s="30">
        <v>-3964.92</v>
      </c>
      <c r="K23" s="30">
        <v>-743.9</v>
      </c>
      <c r="L23" s="30">
        <v>-1078.48</v>
      </c>
      <c r="M23" s="30">
        <v>0</v>
      </c>
      <c r="N23" s="30">
        <v>-71.71</v>
      </c>
      <c r="O23" s="30">
        <f t="shared" si="4"/>
        <v>-9407.869999999999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49689.79</v>
      </c>
      <c r="C25" s="30">
        <v>18642.59</v>
      </c>
      <c r="D25" s="30">
        <v>25355.89</v>
      </c>
      <c r="E25" s="30">
        <v>6945.9</v>
      </c>
      <c r="F25" s="30">
        <v>21969.31</v>
      </c>
      <c r="G25" s="30">
        <v>25811.66</v>
      </c>
      <c r="H25" s="30">
        <v>6795.64</v>
      </c>
      <c r="I25" s="30">
        <v>33707.06</v>
      </c>
      <c r="J25" s="30">
        <v>20256.67</v>
      </c>
      <c r="K25" s="30">
        <v>33519.86</v>
      </c>
      <c r="L25" s="30">
        <v>33357.37</v>
      </c>
      <c r="M25" s="30">
        <v>23848.22</v>
      </c>
      <c r="N25" s="30">
        <v>6980.7</v>
      </c>
      <c r="O25" s="30">
        <f t="shared" si="4"/>
        <v>306880.66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-13761.25</v>
      </c>
      <c r="C27" s="30">
        <f>+C28+C30+C41+C42+C45-C46</f>
        <v>-23551.190000000002</v>
      </c>
      <c r="D27" s="30">
        <f t="shared" si="6"/>
        <v>-42545.97</v>
      </c>
      <c r="E27" s="30">
        <f t="shared" si="6"/>
        <v>950.5500000000011</v>
      </c>
      <c r="F27" s="30">
        <f t="shared" si="6"/>
        <v>-17026.79</v>
      </c>
      <c r="G27" s="30">
        <f t="shared" si="6"/>
        <v>-22769.449999999997</v>
      </c>
      <c r="H27" s="30">
        <f t="shared" si="6"/>
        <v>-142790.9</v>
      </c>
      <c r="I27" s="30">
        <f t="shared" si="6"/>
        <v>-40535.299999999996</v>
      </c>
      <c r="J27" s="30">
        <f t="shared" si="6"/>
        <v>-36656.9</v>
      </c>
      <c r="K27" s="30">
        <f t="shared" si="6"/>
        <v>-38458.159999999996</v>
      </c>
      <c r="L27" s="30">
        <f t="shared" si="6"/>
        <v>-2535.720000000001</v>
      </c>
      <c r="M27" s="30">
        <f t="shared" si="6"/>
        <v>-11216.89</v>
      </c>
      <c r="N27" s="30">
        <f t="shared" si="6"/>
        <v>-5063.800000000001</v>
      </c>
      <c r="O27" s="30">
        <f t="shared" si="6"/>
        <v>-395961.77</v>
      </c>
    </row>
    <row r="28" spans="1:15" ht="18.75" customHeight="1">
      <c r="A28" s="26" t="s">
        <v>40</v>
      </c>
      <c r="B28" s="31">
        <f>+B29</f>
        <v>-63364.4</v>
      </c>
      <c r="C28" s="31">
        <f>+C29</f>
        <v>-60654</v>
      </c>
      <c r="D28" s="31">
        <f aca="true" t="shared" si="7" ref="D28:O28">+D29</f>
        <v>-48606.8</v>
      </c>
      <c r="E28" s="31">
        <f t="shared" si="7"/>
        <v>-9530.4</v>
      </c>
      <c r="F28" s="31">
        <f t="shared" si="7"/>
        <v>-33022</v>
      </c>
      <c r="G28" s="31">
        <f t="shared" si="7"/>
        <v>-57283.6</v>
      </c>
      <c r="H28" s="31">
        <f t="shared" si="7"/>
        <v>-11734.8</v>
      </c>
      <c r="I28" s="31">
        <f t="shared" si="7"/>
        <v>-63351.2</v>
      </c>
      <c r="J28" s="31">
        <f t="shared" si="7"/>
        <v>-47608</v>
      </c>
      <c r="K28" s="31">
        <f t="shared" si="7"/>
        <v>-41857.2</v>
      </c>
      <c r="L28" s="31">
        <f t="shared" si="7"/>
        <v>-33554.4</v>
      </c>
      <c r="M28" s="31">
        <f t="shared" si="7"/>
        <v>-19646</v>
      </c>
      <c r="N28" s="31">
        <f t="shared" si="7"/>
        <v>-16557.2</v>
      </c>
      <c r="O28" s="31">
        <f t="shared" si="7"/>
        <v>-506770.00000000006</v>
      </c>
    </row>
    <row r="29" spans="1:26" ht="18.75" customHeight="1">
      <c r="A29" s="27" t="s">
        <v>41</v>
      </c>
      <c r="B29" s="16">
        <f>ROUND((-B9)*$G$3,2)</f>
        <v>-63364.4</v>
      </c>
      <c r="C29" s="16">
        <f aca="true" t="shared" si="8" ref="C29:N29">ROUND((-C9)*$G$3,2)</f>
        <v>-60654</v>
      </c>
      <c r="D29" s="16">
        <f t="shared" si="8"/>
        <v>-48606.8</v>
      </c>
      <c r="E29" s="16">
        <f t="shared" si="8"/>
        <v>-9530.4</v>
      </c>
      <c r="F29" s="16">
        <f t="shared" si="8"/>
        <v>-33022</v>
      </c>
      <c r="G29" s="16">
        <f t="shared" si="8"/>
        <v>-57283.6</v>
      </c>
      <c r="H29" s="16">
        <f t="shared" si="8"/>
        <v>-11734.8</v>
      </c>
      <c r="I29" s="16">
        <f t="shared" si="8"/>
        <v>-63351.2</v>
      </c>
      <c r="J29" s="16">
        <f t="shared" si="8"/>
        <v>-47608</v>
      </c>
      <c r="K29" s="16">
        <f t="shared" si="8"/>
        <v>-41857.2</v>
      </c>
      <c r="L29" s="16">
        <f t="shared" si="8"/>
        <v>-33554.4</v>
      </c>
      <c r="M29" s="16">
        <f t="shared" si="8"/>
        <v>-19646</v>
      </c>
      <c r="N29" s="16">
        <f t="shared" si="8"/>
        <v>-16557.2</v>
      </c>
      <c r="O29" s="32">
        <f aca="true" t="shared" si="9" ref="O29:O46">SUM(B29:N29)</f>
        <v>-506770.00000000006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-130000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-130000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164000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164000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-294000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-294000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74</v>
      </c>
      <c r="B41" s="35">
        <v>49603.15</v>
      </c>
      <c r="C41" s="35">
        <v>37102.81</v>
      </c>
      <c r="D41" s="35">
        <v>6060.83</v>
      </c>
      <c r="E41" s="35">
        <v>10480.95</v>
      </c>
      <c r="F41" s="35">
        <v>15995.21</v>
      </c>
      <c r="G41" s="35">
        <v>34514.15</v>
      </c>
      <c r="H41" s="35">
        <v>-1056.1</v>
      </c>
      <c r="I41" s="35">
        <v>22815.9</v>
      </c>
      <c r="J41" s="35">
        <v>10951.1</v>
      </c>
      <c r="K41" s="35">
        <v>3399.04</v>
      </c>
      <c r="L41" s="35">
        <v>31018.68</v>
      </c>
      <c r="M41" s="35">
        <v>8429.11</v>
      </c>
      <c r="N41" s="35">
        <v>11493.4</v>
      </c>
      <c r="O41" s="33">
        <f t="shared" si="9"/>
        <v>240808.22999999995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1017345.6200000001</v>
      </c>
      <c r="C44" s="36">
        <f t="shared" si="11"/>
        <v>738803.0800000001</v>
      </c>
      <c r="D44" s="36">
        <f t="shared" si="11"/>
        <v>665591.3099999999</v>
      </c>
      <c r="E44" s="36">
        <f t="shared" si="11"/>
        <v>206376.58</v>
      </c>
      <c r="F44" s="36">
        <f t="shared" si="11"/>
        <v>703545.15</v>
      </c>
      <c r="G44" s="36">
        <f t="shared" si="11"/>
        <v>958539.08</v>
      </c>
      <c r="H44" s="36">
        <f t="shared" si="11"/>
        <v>75224.42000000004</v>
      </c>
      <c r="I44" s="36">
        <f t="shared" si="11"/>
        <v>692859.4799999997</v>
      </c>
      <c r="J44" s="36">
        <f t="shared" si="11"/>
        <v>629327.0599999999</v>
      </c>
      <c r="K44" s="36">
        <f t="shared" si="11"/>
        <v>826881.1399999999</v>
      </c>
      <c r="L44" s="36">
        <f t="shared" si="11"/>
        <v>804331.9400000001</v>
      </c>
      <c r="M44" s="36">
        <f t="shared" si="11"/>
        <v>435752.51</v>
      </c>
      <c r="N44" s="36">
        <f t="shared" si="11"/>
        <v>240073.78000000003</v>
      </c>
      <c r="O44" s="36">
        <f>SUM(B44:N44)</f>
        <v>7994651.149999999</v>
      </c>
      <c r="P44"/>
      <c r="Q44" s="43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 s="43"/>
    </row>
    <row r="50" spans="1:17" ht="18.75" customHeight="1">
      <c r="A50" s="14" t="s">
        <v>56</v>
      </c>
      <c r="B50" s="51">
        <f aca="true" t="shared" si="12" ref="B50:O50">SUM(B51:B61)</f>
        <v>1017345.62</v>
      </c>
      <c r="C50" s="51">
        <f t="shared" si="12"/>
        <v>738803.0900000001</v>
      </c>
      <c r="D50" s="51">
        <f t="shared" si="12"/>
        <v>665591.31</v>
      </c>
      <c r="E50" s="51">
        <f t="shared" si="12"/>
        <v>206376.58</v>
      </c>
      <c r="F50" s="51">
        <f t="shared" si="12"/>
        <v>703545.14</v>
      </c>
      <c r="G50" s="51">
        <f t="shared" si="12"/>
        <v>958539.08</v>
      </c>
      <c r="H50" s="51">
        <f t="shared" si="12"/>
        <v>75224.41</v>
      </c>
      <c r="I50" s="51">
        <f t="shared" si="12"/>
        <v>692859.48</v>
      </c>
      <c r="J50" s="51">
        <f t="shared" si="12"/>
        <v>629327.06</v>
      </c>
      <c r="K50" s="51">
        <f t="shared" si="12"/>
        <v>826881.13</v>
      </c>
      <c r="L50" s="51">
        <f t="shared" si="12"/>
        <v>804331.93</v>
      </c>
      <c r="M50" s="51">
        <f t="shared" si="12"/>
        <v>435752.51</v>
      </c>
      <c r="N50" s="51">
        <f t="shared" si="12"/>
        <v>240073.78</v>
      </c>
      <c r="O50" s="36">
        <f t="shared" si="12"/>
        <v>7994651.120000002</v>
      </c>
      <c r="Q50"/>
    </row>
    <row r="51" spans="1:18" ht="18.75" customHeight="1">
      <c r="A51" s="26" t="s">
        <v>57</v>
      </c>
      <c r="B51" s="51">
        <v>848005.85</v>
      </c>
      <c r="C51" s="51">
        <v>537158.15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1385164</v>
      </c>
      <c r="P51"/>
      <c r="Q51"/>
      <c r="R51" s="43"/>
    </row>
    <row r="52" spans="1:16" ht="18.75" customHeight="1">
      <c r="A52" s="26" t="s">
        <v>58</v>
      </c>
      <c r="B52" s="51">
        <v>169339.77</v>
      </c>
      <c r="C52" s="51">
        <v>201644.94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370984.70999999996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665591.31</v>
      </c>
      <c r="E53" s="52">
        <v>0</v>
      </c>
      <c r="F53" s="52">
        <v>0</v>
      </c>
      <c r="G53" s="52">
        <v>0</v>
      </c>
      <c r="H53" s="51">
        <v>75224.41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740815.7200000001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206376.58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206376.58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703545.14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703545.14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958539.08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958539.08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692859.48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692859.48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629327.06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629327.06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826881.13</v>
      </c>
      <c r="L59" s="31">
        <v>804331.93</v>
      </c>
      <c r="M59" s="52">
        <v>0</v>
      </c>
      <c r="N59" s="52">
        <v>0</v>
      </c>
      <c r="O59" s="36">
        <f t="shared" si="13"/>
        <v>1631213.06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435752.51</v>
      </c>
      <c r="N60" s="52">
        <v>0</v>
      </c>
      <c r="O60" s="36">
        <f t="shared" si="13"/>
        <v>435752.51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240073.78</v>
      </c>
      <c r="O61" s="55">
        <f t="shared" si="13"/>
        <v>240073.78</v>
      </c>
      <c r="P61"/>
      <c r="S61"/>
      <c r="Z61"/>
    </row>
    <row r="62" spans="1:12" ht="21" customHeight="1">
      <c r="A62" s="56" t="s">
        <v>75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3.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3.5">
      <c r="B65" s="57"/>
      <c r="C65" s="57"/>
      <c r="D65"/>
      <c r="E65"/>
      <c r="F65"/>
      <c r="G65"/>
      <c r="H65"/>
      <c r="I65"/>
      <c r="J65"/>
      <c r="K65"/>
      <c r="L65"/>
    </row>
    <row r="66" spans="2:12" ht="13.5">
      <c r="B66"/>
      <c r="C66"/>
      <c r="D66"/>
      <c r="E66"/>
      <c r="F66"/>
      <c r="G66"/>
      <c r="H66" s="68"/>
      <c r="I66" s="59"/>
      <c r="J66" s="60"/>
      <c r="K66" s="60"/>
      <c r="L66" s="60"/>
    </row>
    <row r="67" spans="2:12" ht="13.5">
      <c r="B67"/>
      <c r="C67"/>
      <c r="D67" s="68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ht="13.5">
      <c r="K73"/>
    </row>
    <row r="74" ht="13.5">
      <c r="L74"/>
    </row>
    <row r="75" ht="13.5">
      <c r="M75"/>
    </row>
    <row r="76" ht="13.5">
      <c r="N76"/>
    </row>
    <row r="103" spans="2:14" ht="13.5">
      <c r="B103"/>
      <c r="C103"/>
      <c r="D103"/>
      <c r="E103"/>
      <c r="F103"/>
      <c r="G103"/>
      <c r="H103"/>
      <c r="I103"/>
      <c r="J103"/>
      <c r="K103"/>
      <c r="L103"/>
      <c r="M103"/>
      <c r="N103"/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2021-02-25T18:12:07Z</dcterms:modified>
  <cp:category/>
  <cp:version/>
  <cp:contentType/>
  <cp:contentStatus/>
</cp:coreProperties>
</file>