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<sst xmlns="http://schemas.openxmlformats.org/spreadsheetml/2006/main" count="79" uniqueCount="76">
  <si>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</si>
  <si>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</si>
  <si>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</si>
  <si>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</si>
  <si>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</si>
  <si>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</si>
  <si>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</si>
  <si>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</si>
  <si>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</si>
  <si>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</si>
  <si>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</si>
  <si>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</si>
  <si>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</si>
  <si>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</si>
  <si>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</si>
  <si>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</si>
  <si>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</si>
  <si>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</si>
  <si>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</si>
  <si>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</si>
  <si>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</si>
  <si>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</si>
  <si>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</si>
  <si>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</si>
  <si>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</si>
  <si>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</si>
  <si>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</si>
  <si>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</si>
  <si>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</si>
  <si>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</si>
  <si>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</si>
  <si>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</si>
  <si>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</si>
  <si>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</si>
  <si>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</si>
  <si>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</si>
  <si>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</si>
  <si>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</si>
  <si>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</si>
  <si>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</si>
  <si>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</si>
  <si>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</si>
  <si>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</si>
  <si>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</si>
  <si>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</si>
  <si>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</si>
  <si>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</si>
  <si>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</si>
  <si>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</si>
  <si>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</si>
  <si>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</si>
  <si>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</si>
  <si>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</si>
  <si>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</si>
  <si>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</si>
  <si>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</si>
  <si>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</si>
  <si>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</si>
  <si>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</si>
  <si>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</si>
  <si>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</si>
  <si>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</si>
  <si>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</si>
  <si>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</si>
  <si>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</si>
  <si>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</si>
  <si>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</si>
  <si>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</si>
  <si>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</si>
  <si>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</si>
  <si>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</si>
  <si>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</si>
  <si>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</si>
  <si>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18/02/21 - VENCIMENTO 25/02/21</t>
  </si>
  <si>
    <t>Nota: (1) Revisões período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</si>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</sst>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311521</v>
      </c>
      <c r="C7" s="9">
        <f t="shared" si="0"/>
        <v>220100</v>
      </c>
      <c r="D7" s="9">
        <f t="shared" si="0"/>
        <v>245604</v>
      </c>
      <c r="E7" s="9">
        <f t="shared" si="0"/>
        <v>52478</v>
      </c>
      <c r="F7" s="9">
        <f t="shared" si="0"/>
        <v>165576</v>
      </c>
      <c r="G7" s="9">
        <f t="shared" si="0"/>
        <v>285546</v>
      </c>
      <c r="H7" s="9">
        <f t="shared" si="0"/>
        <v>42745</v>
      </c>
      <c r="I7" s="9">
        <f t="shared" si="0"/>
        <v>218538</v>
      </c>
      <c r="J7" s="9">
        <f t="shared" si="0"/>
        <v>198355</v>
      </c>
      <c r="K7" s="9">
        <f t="shared" si="0"/>
        <v>279862</v>
      </c>
      <c r="L7" s="9">
        <f t="shared" si="0"/>
        <v>210555</v>
      </c>
      <c r="M7" s="9">
        <f t="shared" si="0"/>
        <v>99346</v>
      </c>
      <c r="N7" s="9">
        <f t="shared" si="0"/>
        <v>63448</v>
      </c>
      <c r="O7" s="9">
        <f t="shared" si="0"/>
        <v>2393674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13302</v>
      </c>
      <c r="C8" s="11">
        <f t="shared" si="1"/>
        <v>12849</v>
      </c>
      <c r="D8" s="11">
        <f t="shared" si="1"/>
        <v>10394</v>
      </c>
      <c r="E8" s="11">
        <f t="shared" si="1"/>
        <v>2061</v>
      </c>
      <c r="F8" s="11">
        <f t="shared" si="1"/>
        <v>6937</v>
      </c>
      <c r="G8" s="11">
        <f t="shared" si="1"/>
        <v>12273</v>
      </c>
      <c r="H8" s="11">
        <f t="shared" si="1"/>
        <v>2595</v>
      </c>
      <c r="I8" s="11">
        <f t="shared" si="1"/>
        <v>13379</v>
      </c>
      <c r="J8" s="11">
        <f t="shared" si="1"/>
        <v>10047</v>
      </c>
      <c r="K8" s="11">
        <f t="shared" si="1"/>
        <v>9007</v>
      </c>
      <c r="L8" s="11">
        <f t="shared" si="1"/>
        <v>7305</v>
      </c>
      <c r="M8" s="11">
        <f t="shared" si="1"/>
        <v>4333</v>
      </c>
      <c r="N8" s="11">
        <f t="shared" si="1"/>
        <v>3767</v>
      </c>
      <c r="O8" s="11">
        <f t="shared" si="1"/>
        <v>108249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13302</v>
      </c>
      <c r="C9" s="11">
        <v>12849</v>
      </c>
      <c r="D9" s="11">
        <v>10394</v>
      </c>
      <c r="E9" s="11">
        <v>2061</v>
      </c>
      <c r="F9" s="11">
        <v>6937</v>
      </c>
      <c r="G9" s="11">
        <v>12273</v>
      </c>
      <c r="H9" s="11">
        <v>2593</v>
      </c>
      <c r="I9" s="11">
        <v>13376</v>
      </c>
      <c r="J9" s="11">
        <v>10047</v>
      </c>
      <c r="K9" s="11">
        <v>9004</v>
      </c>
      <c r="L9" s="11">
        <v>7305</v>
      </c>
      <c r="M9" s="11">
        <v>4333</v>
      </c>
      <c r="N9" s="11">
        <v>3767</v>
      </c>
      <c r="O9" s="11">
        <f>SUM(B9:N9)</f>
        <v>108241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3</v>
      </c>
      <c r="J10" s="13">
        <v>0</v>
      </c>
      <c r="K10" s="13">
        <v>3</v>
      </c>
      <c r="L10" s="13">
        <v>0</v>
      </c>
      <c r="M10" s="13">
        <v>0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298219</v>
      </c>
      <c r="C11" s="13">
        <v>207251</v>
      </c>
      <c r="D11" s="13">
        <v>235210</v>
      </c>
      <c r="E11" s="13">
        <v>50417</v>
      </c>
      <c r="F11" s="13">
        <v>158639</v>
      </c>
      <c r="G11" s="13">
        <v>273273</v>
      </c>
      <c r="H11" s="13">
        <v>40150</v>
      </c>
      <c r="I11" s="13">
        <v>205159</v>
      </c>
      <c r="J11" s="13">
        <v>188308</v>
      </c>
      <c r="K11" s="13">
        <v>270855</v>
      </c>
      <c r="L11" s="13">
        <v>203250</v>
      </c>
      <c r="M11" s="13">
        <v>95013</v>
      </c>
      <c r="N11" s="13">
        <v>59681</v>
      </c>
      <c r="O11" s="11">
        <f>SUM(B11:N11)</f>
        <v>2285425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1.383755789829537</v>
      </c>
      <c r="C15" s="19">
        <v>1.438636882437732</v>
      </c>
      <c r="D15" s="19">
        <v>1.378459714812027</v>
      </c>
      <c r="E15" s="19">
        <v>1.063689491351152</v>
      </c>
      <c r="F15" s="19">
        <v>1.790602635844724</v>
      </c>
      <c r="G15" s="19">
        <v>1.719903170699173</v>
      </c>
      <c r="H15" s="19">
        <v>1.898865816023324</v>
      </c>
      <c r="I15" s="19">
        <v>1.414627074586055</v>
      </c>
      <c r="J15" s="19">
        <v>1.400755258164064</v>
      </c>
      <c r="K15" s="19">
        <v>1.347248441290014</v>
      </c>
      <c r="L15" s="19">
        <v>1.46643899348097</v>
      </c>
      <c r="M15" s="19">
        <v>1.465737320380717</v>
      </c>
      <c r="N15" s="19">
        <v>1.430438161484805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1040103.01</v>
      </c>
      <c r="C17" s="24">
        <f aca="true" t="shared" si="2" ref="C17:N17">C18+C19+C20+C21+C22+C23+C24+C25</f>
        <v>767172.7899999999</v>
      </c>
      <c r="D17" s="24">
        <f t="shared" si="2"/>
        <v>712541.09</v>
      </c>
      <c r="E17" s="24">
        <f t="shared" si="2"/>
        <v>205798.59000000003</v>
      </c>
      <c r="F17" s="24">
        <f t="shared" si="2"/>
        <v>717818.3099999999</v>
      </c>
      <c r="G17" s="24">
        <f t="shared" si="2"/>
        <v>986456.5700000001</v>
      </c>
      <c r="H17" s="24">
        <f t="shared" si="2"/>
        <v>215534.72</v>
      </c>
      <c r="I17" s="24">
        <f t="shared" si="2"/>
        <v>748847.04</v>
      </c>
      <c r="J17" s="24">
        <f t="shared" si="2"/>
        <v>664164.3699999999</v>
      </c>
      <c r="K17" s="24">
        <f t="shared" si="2"/>
        <v>876037.2400000001</v>
      </c>
      <c r="L17" s="24">
        <f t="shared" si="2"/>
        <v>815823.3600000001</v>
      </c>
      <c r="M17" s="24">
        <f t="shared" si="2"/>
        <v>452036.11</v>
      </c>
      <c r="N17" s="24">
        <f t="shared" si="2"/>
        <v>248468.6</v>
      </c>
      <c r="O17" s="24">
        <f>O18+O19+O20+O21+O22+O23+O24+O25</f>
        <v>8450801.799999999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686966.11</v>
      </c>
      <c r="C18" s="30">
        <f t="shared" si="3"/>
        <v>501277.75</v>
      </c>
      <c r="D18" s="30">
        <f t="shared" si="3"/>
        <v>490446.63</v>
      </c>
      <c r="E18" s="30">
        <f t="shared" si="3"/>
        <v>179270.1</v>
      </c>
      <c r="F18" s="30">
        <f t="shared" si="3"/>
        <v>383093.19</v>
      </c>
      <c r="G18" s="30">
        <f t="shared" si="3"/>
        <v>543108.49</v>
      </c>
      <c r="H18" s="30">
        <f t="shared" si="3"/>
        <v>109012.57</v>
      </c>
      <c r="I18" s="30">
        <f t="shared" si="3"/>
        <v>493764.76</v>
      </c>
      <c r="J18" s="30">
        <f t="shared" si="3"/>
        <v>451079.11</v>
      </c>
      <c r="K18" s="30">
        <f t="shared" si="3"/>
        <v>602011.15</v>
      </c>
      <c r="L18" s="30">
        <f t="shared" si="3"/>
        <v>515480.75</v>
      </c>
      <c r="M18" s="30">
        <f t="shared" si="3"/>
        <v>280970.36</v>
      </c>
      <c r="N18" s="30">
        <f t="shared" si="3"/>
        <v>162166.74</v>
      </c>
      <c r="O18" s="30">
        <f aca="true" t="shared" si="4" ref="O18:O25">SUM(B18:N18)</f>
        <v>5398647.71</v>
      </c>
    </row>
    <row r="19" spans="1:23" ht="18.75" customHeight="1">
      <c r="A19" s="26" t="s">
        <v>35</v>
      </c>
      <c r="B19" s="30">
        <f>IF(B15&lt;&gt;0,ROUND((B15-1)*B18,2),0)</f>
        <v>263627.22</v>
      </c>
      <c r="C19" s="30">
        <f aca="true" t="shared" si="5" ref="C19:N19">IF(C15&lt;&gt;0,ROUND((C15-1)*C18,2),0)</f>
        <v>219878.91</v>
      </c>
      <c r="D19" s="30">
        <f t="shared" si="5"/>
        <v>185614.29</v>
      </c>
      <c r="E19" s="30">
        <f t="shared" si="5"/>
        <v>11417.62</v>
      </c>
      <c r="F19" s="30">
        <f t="shared" si="5"/>
        <v>302874.49</v>
      </c>
      <c r="G19" s="30">
        <f t="shared" si="5"/>
        <v>390985.52</v>
      </c>
      <c r="H19" s="30">
        <f t="shared" si="5"/>
        <v>97987.67</v>
      </c>
      <c r="I19" s="30">
        <f t="shared" si="5"/>
        <v>204728.24</v>
      </c>
      <c r="J19" s="30">
        <f t="shared" si="5"/>
        <v>180772.33</v>
      </c>
      <c r="K19" s="30">
        <f t="shared" si="5"/>
        <v>209047.43</v>
      </c>
      <c r="L19" s="30">
        <f t="shared" si="5"/>
        <v>240440.32</v>
      </c>
      <c r="M19" s="30">
        <f t="shared" si="5"/>
        <v>130858.38</v>
      </c>
      <c r="N19" s="30">
        <f t="shared" si="5"/>
        <v>69802.75</v>
      </c>
      <c r="O19" s="30">
        <f t="shared" si="4"/>
        <v>2508035.17</v>
      </c>
      <c r="W19" s="60"/>
    </row>
    <row r="20" spans="1:15" ht="18.75" customHeight="1">
      <c r="A20" s="26" t="s">
        <v>36</v>
      </c>
      <c r="B20" s="30">
        <v>39525.08</v>
      </c>
      <c r="C20" s="30">
        <v>28374.95</v>
      </c>
      <c r="D20" s="30">
        <v>19801.74</v>
      </c>
      <c r="E20" s="30">
        <v>7664.38</v>
      </c>
      <c r="F20" s="30">
        <v>17081.51</v>
      </c>
      <c r="G20" s="30">
        <v>27995.42</v>
      </c>
      <c r="H20" s="30">
        <v>4297.61</v>
      </c>
      <c r="I20" s="30">
        <v>15494.88</v>
      </c>
      <c r="J20" s="30">
        <v>24455.11</v>
      </c>
      <c r="K20" s="30">
        <v>35316.53</v>
      </c>
      <c r="L20" s="30">
        <v>33875.91</v>
      </c>
      <c r="M20" s="30">
        <v>14874.21</v>
      </c>
      <c r="N20" s="30">
        <v>8033.47</v>
      </c>
      <c r="O20" s="30">
        <f t="shared" si="4"/>
        <v>276790.8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-1337.76</v>
      </c>
      <c r="E23" s="30">
        <v>-471.24</v>
      </c>
      <c r="F23" s="30">
        <v>-255.21</v>
      </c>
      <c r="G23" s="30">
        <v>-459.1</v>
      </c>
      <c r="H23" s="30">
        <v>-623</v>
      </c>
      <c r="I23" s="30">
        <v>-332.84</v>
      </c>
      <c r="J23" s="30">
        <v>-4302.36</v>
      </c>
      <c r="K23" s="30">
        <v>-371.95</v>
      </c>
      <c r="L23" s="30">
        <v>-580.72</v>
      </c>
      <c r="M23" s="30">
        <v>0</v>
      </c>
      <c r="N23" s="30">
        <v>0</v>
      </c>
      <c r="O23" s="30">
        <f t="shared" si="4"/>
        <v>-8734.18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6945.9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306880.66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-58528.8</v>
      </c>
      <c r="C27" s="30">
        <f>+C28+C30+C41+C42+C45-C46</f>
        <v>-56535.6</v>
      </c>
      <c r="D27" s="30">
        <f t="shared" si="6"/>
        <v>-49169.53</v>
      </c>
      <c r="E27" s="30">
        <f t="shared" si="6"/>
        <v>-9068.4</v>
      </c>
      <c r="F27" s="30">
        <f t="shared" si="6"/>
        <v>-30522.8</v>
      </c>
      <c r="G27" s="30">
        <f t="shared" si="6"/>
        <v>-54001.2</v>
      </c>
      <c r="H27" s="30">
        <f t="shared" si="6"/>
        <v>-12452.900000000001</v>
      </c>
      <c r="I27" s="30">
        <f t="shared" si="6"/>
        <v>-58854.4</v>
      </c>
      <c r="J27" s="30">
        <f t="shared" si="6"/>
        <v>-44206.8</v>
      </c>
      <c r="K27" s="30">
        <f t="shared" si="6"/>
        <v>-39617.6</v>
      </c>
      <c r="L27" s="30">
        <f t="shared" si="6"/>
        <v>-32142</v>
      </c>
      <c r="M27" s="30">
        <f t="shared" si="6"/>
        <v>-19065.2</v>
      </c>
      <c r="N27" s="30">
        <f t="shared" si="6"/>
        <v>-16574.8</v>
      </c>
      <c r="O27" s="30">
        <f t="shared" si="6"/>
        <v>-480740.02999999997</v>
      </c>
    </row>
    <row r="28" spans="1:15" ht="18.75" customHeight="1">
      <c r="A28" s="26" t="s">
        <v>40</v>
      </c>
      <c r="B28" s="31">
        <f>+B29</f>
        <v>-58528.8</v>
      </c>
      <c r="C28" s="31">
        <f>+C29</f>
        <v>-56535.6</v>
      </c>
      <c r="D28" s="31">
        <f aca="true" t="shared" si="7" ref="D28:O28">+D29</f>
        <v>-45733.6</v>
      </c>
      <c r="E28" s="31">
        <f t="shared" si="7"/>
        <v>-9068.4</v>
      </c>
      <c r="F28" s="31">
        <f t="shared" si="7"/>
        <v>-30522.8</v>
      </c>
      <c r="G28" s="31">
        <f t="shared" si="7"/>
        <v>-54001.2</v>
      </c>
      <c r="H28" s="31">
        <f t="shared" si="7"/>
        <v>-11409.2</v>
      </c>
      <c r="I28" s="31">
        <f t="shared" si="7"/>
        <v>-58854.4</v>
      </c>
      <c r="J28" s="31">
        <f t="shared" si="7"/>
        <v>-44206.8</v>
      </c>
      <c r="K28" s="31">
        <f t="shared" si="7"/>
        <v>-39617.6</v>
      </c>
      <c r="L28" s="31">
        <f t="shared" si="7"/>
        <v>-32142</v>
      </c>
      <c r="M28" s="31">
        <f t="shared" si="7"/>
        <v>-19065.2</v>
      </c>
      <c r="N28" s="31">
        <f t="shared" si="7"/>
        <v>-16574.8</v>
      </c>
      <c r="O28" s="31">
        <f t="shared" si="7"/>
        <v>-476260.39999999997</v>
      </c>
    </row>
    <row r="29" spans="1:26" ht="18.75" customHeight="1">
      <c r="A29" s="27" t="s">
        <v>41</v>
      </c>
      <c r="B29" s="16">
        <f>ROUND((-B9)*$G$3,2)</f>
        <v>-58528.8</v>
      </c>
      <c r="C29" s="16">
        <f aca="true" t="shared" si="8" ref="C29:N29">ROUND((-C9)*$G$3,2)</f>
        <v>-56535.6</v>
      </c>
      <c r="D29" s="16">
        <f t="shared" si="8"/>
        <v>-45733.6</v>
      </c>
      <c r="E29" s="16">
        <f t="shared" si="8"/>
        <v>-9068.4</v>
      </c>
      <c r="F29" s="16">
        <f t="shared" si="8"/>
        <v>-30522.8</v>
      </c>
      <c r="G29" s="16">
        <f t="shared" si="8"/>
        <v>-54001.2</v>
      </c>
      <c r="H29" s="16">
        <f t="shared" si="8"/>
        <v>-11409.2</v>
      </c>
      <c r="I29" s="16">
        <f t="shared" si="8"/>
        <v>-58854.4</v>
      </c>
      <c r="J29" s="16">
        <f t="shared" si="8"/>
        <v>-44206.8</v>
      </c>
      <c r="K29" s="16">
        <f t="shared" si="8"/>
        <v>-39617.6</v>
      </c>
      <c r="L29" s="16">
        <f t="shared" si="8"/>
        <v>-32142</v>
      </c>
      <c r="M29" s="16">
        <f t="shared" si="8"/>
        <v>-19065.2</v>
      </c>
      <c r="N29" s="16">
        <f t="shared" si="8"/>
        <v>-16574.8</v>
      </c>
      <c r="O29" s="32">
        <f aca="true" t="shared" si="9" ref="O29:O46">SUM(B29:N29)</f>
        <v>-476260.39999999997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-3435.93</v>
      </c>
      <c r="E41" s="35"/>
      <c r="F41" s="35"/>
      <c r="G41" s="35"/>
      <c r="H41" s="35">
        <v>-1043.7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-4479.63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981574.21</v>
      </c>
      <c r="C44" s="36">
        <f t="shared" si="11"/>
        <v>710637.19</v>
      </c>
      <c r="D44" s="36">
        <f t="shared" si="11"/>
        <v>663371.5599999999</v>
      </c>
      <c r="E44" s="36">
        <f t="shared" si="11"/>
        <v>196730.19000000003</v>
      </c>
      <c r="F44" s="36">
        <f t="shared" si="11"/>
        <v>687295.5099999999</v>
      </c>
      <c r="G44" s="36">
        <f t="shared" si="11"/>
        <v>932455.3700000001</v>
      </c>
      <c r="H44" s="36">
        <f t="shared" si="11"/>
        <v>203081.82</v>
      </c>
      <c r="I44" s="36">
        <f t="shared" si="11"/>
        <v>689992.64</v>
      </c>
      <c r="J44" s="36">
        <f t="shared" si="11"/>
        <v>619957.5699999998</v>
      </c>
      <c r="K44" s="36">
        <f t="shared" si="11"/>
        <v>836419.6400000001</v>
      </c>
      <c r="L44" s="36">
        <f t="shared" si="11"/>
        <v>783681.3600000001</v>
      </c>
      <c r="M44" s="36">
        <f t="shared" si="11"/>
        <v>432970.91</v>
      </c>
      <c r="N44" s="36">
        <f t="shared" si="11"/>
        <v>231893.80000000002</v>
      </c>
      <c r="O44" s="36">
        <f>SUM(B44:N44)</f>
        <v>7970061.77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981574.21</v>
      </c>
      <c r="C50" s="51">
        <f t="shared" si="12"/>
        <v>710637.19</v>
      </c>
      <c r="D50" s="51">
        <f t="shared" si="12"/>
        <v>663371.56</v>
      </c>
      <c r="E50" s="51">
        <f t="shared" si="12"/>
        <v>196730.19</v>
      </c>
      <c r="F50" s="51">
        <f t="shared" si="12"/>
        <v>687295.51</v>
      </c>
      <c r="G50" s="51">
        <f t="shared" si="12"/>
        <v>932455.38</v>
      </c>
      <c r="H50" s="51">
        <f t="shared" si="12"/>
        <v>203081.83</v>
      </c>
      <c r="I50" s="51">
        <f t="shared" si="12"/>
        <v>689992.64</v>
      </c>
      <c r="J50" s="51">
        <f t="shared" si="12"/>
        <v>619957.56</v>
      </c>
      <c r="K50" s="51">
        <f t="shared" si="12"/>
        <v>836419.64</v>
      </c>
      <c r="L50" s="51">
        <f t="shared" si="12"/>
        <v>783681.36</v>
      </c>
      <c r="M50" s="51">
        <f t="shared" si="12"/>
        <v>432970.91</v>
      </c>
      <c r="N50" s="51">
        <f t="shared" si="12"/>
        <v>231893.81</v>
      </c>
      <c r="O50" s="36">
        <f t="shared" si="12"/>
        <v>7970061.79</v>
      </c>
      <c r="Q50"/>
    </row>
    <row r="51" spans="1:18" ht="18.75" customHeight="1">
      <c r="A51" s="26" t="s">
        <v>57</v>
      </c>
      <c r="B51" s="51">
        <v>818494.44</v>
      </c>
      <c r="C51" s="51">
        <v>516878.7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1335373.14</v>
      </c>
      <c r="P51"/>
      <c r="Q51"/>
      <c r="R51" s="43"/>
    </row>
    <row r="52" spans="1:16" ht="18.75" customHeight="1">
      <c r="A52" s="26" t="s">
        <v>58</v>
      </c>
      <c r="B52" s="51">
        <v>163079.77</v>
      </c>
      <c r="C52" s="51">
        <v>193758.49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356838.26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663371.56</v>
      </c>
      <c r="E53" s="52">
        <v>0</v>
      </c>
      <c r="F53" s="52">
        <v>0</v>
      </c>
      <c r="G53" s="52">
        <v>0</v>
      </c>
      <c r="H53" s="51">
        <v>203081.83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866453.39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196730.19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196730.19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687295.51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687295.51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932455.38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932455.38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689992.64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689992.64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619957.56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619957.56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836419.64</v>
      </c>
      <c r="L59" s="31">
        <v>783681.36</v>
      </c>
      <c r="M59" s="52">
        <v>0</v>
      </c>
      <c r="N59" s="52">
        <v>0</v>
      </c>
      <c r="O59" s="36">
        <f t="shared" si="13"/>
        <v>1620101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432970.91</v>
      </c>
      <c r="N60" s="52">
        <v>0</v>
      </c>
      <c r="O60" s="36">
        <f t="shared" si="13"/>
        <v>432970.91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231893.81</v>
      </c>
      <c r="O61" s="55">
        <f t="shared" si="13"/>
        <v>231893.81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2021-02-24T17:30:53Z</dcterms:modified>
  <cp:category/>
  <cp:version/>
  <cp:contentType/>
  <cp:contentStatus/>
</cp:coreProperties>
</file>