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<sst xmlns="http://schemas.openxmlformats.org/spreadsheetml/2006/main" count="79" uniqueCount="76">
  <si>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</si>
  <si>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</si>
  <si>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</si>
  <si>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</si>
  <si>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</si>
  <si>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</si>
  <si>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</si>
  <si>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</si>
  <si>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</si>
  <si>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</si>
  <si>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</si>
  <si>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</si>
  <si>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</si>
  <si>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</si>
  <si>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</si>
  <si>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</si>
  <si>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</si>
  <si>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</si>
  <si>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</si>
  <si>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</si>
  <si>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</si>
  <si>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</si>
  <si>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</si>
  <si>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</si>
  <si>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</si>
  <si>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</si>
  <si>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</si>
  <si>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</si>
  <si>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</si>
  <si>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</si>
  <si>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</si>
  <si>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</si>
  <si>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</si>
  <si>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</si>
  <si>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</si>
  <si>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</si>
  <si>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</si>
  <si>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</si>
  <si>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</si>
  <si>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</si>
  <si>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</si>
  <si>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</si>
  <si>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</si>
  <si>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</si>
  <si>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</si>
  <si>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</si>
  <si>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</si>
  <si>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</si>
  <si>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</si>
  <si>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</si>
  <si>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</si>
  <si>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</si>
  <si>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</si>
  <si>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</si>
  <si>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</si>
  <si>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</si>
  <si>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</si>
  <si>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</si>
  <si>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</si>
  <si>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</si>
  <si>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</si>
  <si>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</si>
  <si>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</si>
  <si>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</si>
  <si>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</si>
  <si>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</si>
  <si>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</si>
  <si>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</si>
  <si>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</si>
  <si>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</si>
  <si>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</si>
  <si>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</si>
  <si>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</si>
  <si>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17/02/21 - VENCIMENTO 24/02/21</t>
  </si>
  <si>
    <t>5.3. Revisão de Remuneração pelo Transporte Coletivo (1)</t>
  </si>
  <si>
    <t>Nota: (1) Revisão período de 19/03 a 03/12/20.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</si>
</sst>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8.25"/>
      <color indexed="1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8.25"/>
      <color rgb="FF00008B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299748</v>
      </c>
      <c r="C7" s="9">
        <f t="shared" si="0"/>
        <v>215238</v>
      </c>
      <c r="D7" s="9">
        <f t="shared" si="0"/>
        <v>236619</v>
      </c>
      <c r="E7" s="9">
        <f t="shared" si="0"/>
        <v>49041</v>
      </c>
      <c r="F7" s="9">
        <f t="shared" si="0"/>
        <v>158210</v>
      </c>
      <c r="G7" s="9">
        <f t="shared" si="0"/>
        <v>267524</v>
      </c>
      <c r="H7" s="9">
        <f t="shared" si="0"/>
        <v>41337</v>
      </c>
      <c r="I7" s="9">
        <f t="shared" si="0"/>
        <v>208788</v>
      </c>
      <c r="J7" s="9">
        <f t="shared" si="0"/>
        <v>189473</v>
      </c>
      <c r="K7" s="9">
        <f t="shared" si="0"/>
        <v>262171</v>
      </c>
      <c r="L7" s="9">
        <f t="shared" si="0"/>
        <v>202730</v>
      </c>
      <c r="M7" s="9">
        <f t="shared" si="0"/>
        <v>93322</v>
      </c>
      <c r="N7" s="9">
        <f t="shared" si="0"/>
        <v>58732</v>
      </c>
      <c r="O7" s="9">
        <f t="shared" si="0"/>
        <v>2282933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13003</v>
      </c>
      <c r="C8" s="11">
        <f t="shared" si="1"/>
        <v>12292</v>
      </c>
      <c r="D8" s="11">
        <f t="shared" si="1"/>
        <v>9790</v>
      </c>
      <c r="E8" s="11">
        <f t="shared" si="1"/>
        <v>1854</v>
      </c>
      <c r="F8" s="11">
        <f t="shared" si="1"/>
        <v>6255</v>
      </c>
      <c r="G8" s="11">
        <f t="shared" si="1"/>
        <v>11451</v>
      </c>
      <c r="H8" s="11">
        <f t="shared" si="1"/>
        <v>2418</v>
      </c>
      <c r="I8" s="11">
        <f t="shared" si="1"/>
        <v>13181</v>
      </c>
      <c r="J8" s="11">
        <f t="shared" si="1"/>
        <v>9476</v>
      </c>
      <c r="K8" s="11">
        <f t="shared" si="1"/>
        <v>8117</v>
      </c>
      <c r="L8" s="11">
        <f t="shared" si="1"/>
        <v>7089</v>
      </c>
      <c r="M8" s="11">
        <f t="shared" si="1"/>
        <v>4086</v>
      </c>
      <c r="N8" s="11">
        <f t="shared" si="1"/>
        <v>3366</v>
      </c>
      <c r="O8" s="11">
        <f t="shared" si="1"/>
        <v>102378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13003</v>
      </c>
      <c r="C9" s="11">
        <v>12292</v>
      </c>
      <c r="D9" s="11">
        <v>9790</v>
      </c>
      <c r="E9" s="11">
        <v>1854</v>
      </c>
      <c r="F9" s="11">
        <v>6255</v>
      </c>
      <c r="G9" s="11">
        <v>11451</v>
      </c>
      <c r="H9" s="11">
        <v>2414</v>
      </c>
      <c r="I9" s="11">
        <v>13180</v>
      </c>
      <c r="J9" s="11">
        <v>9476</v>
      </c>
      <c r="K9" s="11">
        <v>8112</v>
      </c>
      <c r="L9" s="11">
        <v>7089</v>
      </c>
      <c r="M9" s="11">
        <v>4083</v>
      </c>
      <c r="N9" s="11">
        <v>3366</v>
      </c>
      <c r="O9" s="11">
        <f>SUM(B9:N9)</f>
        <v>102365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1</v>
      </c>
      <c r="J10" s="13">
        <v>0</v>
      </c>
      <c r="K10" s="13">
        <v>5</v>
      </c>
      <c r="L10" s="13">
        <v>0</v>
      </c>
      <c r="M10" s="13">
        <v>3</v>
      </c>
      <c r="N10" s="13">
        <v>0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286745</v>
      </c>
      <c r="C11" s="13">
        <v>202946</v>
      </c>
      <c r="D11" s="13">
        <v>226829</v>
      </c>
      <c r="E11" s="13">
        <v>47187</v>
      </c>
      <c r="F11" s="13">
        <v>151955</v>
      </c>
      <c r="G11" s="13">
        <v>256073</v>
      </c>
      <c r="H11" s="13">
        <v>38919</v>
      </c>
      <c r="I11" s="13">
        <v>195607</v>
      </c>
      <c r="J11" s="13">
        <v>179997</v>
      </c>
      <c r="K11" s="13">
        <v>254054</v>
      </c>
      <c r="L11" s="13">
        <v>195641</v>
      </c>
      <c r="M11" s="13">
        <v>89236</v>
      </c>
      <c r="N11" s="13">
        <v>55366</v>
      </c>
      <c r="O11" s="11">
        <f>SUM(B11:N11)</f>
        <v>2180555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1.428992751398221</v>
      </c>
      <c r="C15" s="19">
        <v>1.465948746299764</v>
      </c>
      <c r="D15" s="19">
        <v>1.398256324290733</v>
      </c>
      <c r="E15" s="19">
        <v>1.125725381921093</v>
      </c>
      <c r="F15" s="19">
        <v>1.836888928088509</v>
      </c>
      <c r="G15" s="19">
        <v>1.817191882133809</v>
      </c>
      <c r="H15" s="19">
        <v>1.954885583322723</v>
      </c>
      <c r="I15" s="19">
        <v>1.480493140750425</v>
      </c>
      <c r="J15" s="19">
        <v>1.481053218185908</v>
      </c>
      <c r="K15" s="19">
        <v>1.411300507362424</v>
      </c>
      <c r="L15" s="19">
        <v>1.500667447045716</v>
      </c>
      <c r="M15" s="19">
        <v>1.544839338324576</v>
      </c>
      <c r="N15" s="19">
        <v>1.517812890366649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1034155.4100000001</v>
      </c>
      <c r="C17" s="24">
        <f aca="true" t="shared" si="2" ref="C17:N17">C18+C19+C20+C21+C22+C23+C24+C25</f>
        <v>764219.69</v>
      </c>
      <c r="D17" s="24">
        <f t="shared" si="2"/>
        <v>696536.7299999999</v>
      </c>
      <c r="E17" s="24">
        <f t="shared" si="2"/>
        <v>203591.06</v>
      </c>
      <c r="F17" s="24">
        <f t="shared" si="2"/>
        <v>703493.85</v>
      </c>
      <c r="G17" s="24">
        <f t="shared" si="2"/>
        <v>977057.9400000001</v>
      </c>
      <c r="H17" s="24">
        <f t="shared" si="2"/>
        <v>214743.60000000003</v>
      </c>
      <c r="I17" s="24">
        <f t="shared" si="2"/>
        <v>748853.8699999999</v>
      </c>
      <c r="J17" s="24">
        <f t="shared" si="2"/>
        <v>671160.46</v>
      </c>
      <c r="K17" s="24">
        <f t="shared" si="2"/>
        <v>860032.92</v>
      </c>
      <c r="L17" s="24">
        <f t="shared" si="2"/>
        <v>803920.86</v>
      </c>
      <c r="M17" s="24">
        <f t="shared" si="2"/>
        <v>447670.53</v>
      </c>
      <c r="N17" s="24">
        <f t="shared" si="2"/>
        <v>244309.31000000003</v>
      </c>
      <c r="O17" s="24">
        <f>O18+O19+O20+O21+O22+O23+O24+O25</f>
        <v>8369746.229999999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661004.29</v>
      </c>
      <c r="C18" s="30">
        <f t="shared" si="3"/>
        <v>490204.55</v>
      </c>
      <c r="D18" s="30">
        <f t="shared" si="3"/>
        <v>472504.48</v>
      </c>
      <c r="E18" s="30">
        <f t="shared" si="3"/>
        <v>167528.96</v>
      </c>
      <c r="F18" s="30">
        <f t="shared" si="3"/>
        <v>366050.48</v>
      </c>
      <c r="G18" s="30">
        <f t="shared" si="3"/>
        <v>508830.65</v>
      </c>
      <c r="H18" s="30">
        <f t="shared" si="3"/>
        <v>105421.75</v>
      </c>
      <c r="I18" s="30">
        <f t="shared" si="3"/>
        <v>471735.61</v>
      </c>
      <c r="J18" s="30">
        <f t="shared" si="3"/>
        <v>430880.55</v>
      </c>
      <c r="K18" s="30">
        <f t="shared" si="3"/>
        <v>563956.04</v>
      </c>
      <c r="L18" s="30">
        <f t="shared" si="3"/>
        <v>496323.59</v>
      </c>
      <c r="M18" s="30">
        <f t="shared" si="3"/>
        <v>263933.28</v>
      </c>
      <c r="N18" s="30">
        <f t="shared" si="3"/>
        <v>150113.12</v>
      </c>
      <c r="O18" s="30">
        <f aca="true" t="shared" si="4" ref="O18:O25">SUM(B18:N18)</f>
        <v>5148487.35</v>
      </c>
    </row>
    <row r="19" spans="1:23" ht="18.75" customHeight="1">
      <c r="A19" s="26" t="s">
        <v>35</v>
      </c>
      <c r="B19" s="30">
        <f>IF(B15&lt;&gt;0,ROUND((B15-1)*B18,2),0)</f>
        <v>283566.05</v>
      </c>
      <c r="C19" s="30">
        <f aca="true" t="shared" si="5" ref="C19:N19">IF(C15&lt;&gt;0,ROUND((C15-1)*C18,2),0)</f>
        <v>228410.2</v>
      </c>
      <c r="D19" s="30">
        <f t="shared" si="5"/>
        <v>188177.9</v>
      </c>
      <c r="E19" s="30">
        <f t="shared" si="5"/>
        <v>21062.64</v>
      </c>
      <c r="F19" s="30">
        <f t="shared" si="5"/>
        <v>306343.59</v>
      </c>
      <c r="G19" s="30">
        <f t="shared" si="5"/>
        <v>415812.28</v>
      </c>
      <c r="H19" s="30">
        <f t="shared" si="5"/>
        <v>100665.71</v>
      </c>
      <c r="I19" s="30">
        <f t="shared" si="5"/>
        <v>226665.72</v>
      </c>
      <c r="J19" s="30">
        <f t="shared" si="5"/>
        <v>207276.48</v>
      </c>
      <c r="K19" s="30">
        <f t="shared" si="5"/>
        <v>231955.41</v>
      </c>
      <c r="L19" s="30">
        <f t="shared" si="5"/>
        <v>248493.06</v>
      </c>
      <c r="M19" s="30">
        <f t="shared" si="5"/>
        <v>143801.23</v>
      </c>
      <c r="N19" s="30">
        <f t="shared" si="5"/>
        <v>77730.51</v>
      </c>
      <c r="O19" s="30">
        <f t="shared" si="4"/>
        <v>2679960.78</v>
      </c>
      <c r="W19" s="62"/>
    </row>
    <row r="20" spans="1:15" ht="18.75" customHeight="1">
      <c r="A20" s="26" t="s">
        <v>36</v>
      </c>
      <c r="B20" s="30">
        <v>39600.47</v>
      </c>
      <c r="C20" s="30">
        <v>27963.76</v>
      </c>
      <c r="D20" s="30">
        <v>19761.19</v>
      </c>
      <c r="E20" s="30">
        <v>7552.97</v>
      </c>
      <c r="F20" s="30">
        <v>16841.08</v>
      </c>
      <c r="G20" s="30">
        <v>28047.87</v>
      </c>
      <c r="H20" s="30">
        <v>4419.27</v>
      </c>
      <c r="I20" s="30">
        <v>15260.54</v>
      </c>
      <c r="J20" s="30">
        <v>24555.09</v>
      </c>
      <c r="K20" s="30">
        <v>34756.9</v>
      </c>
      <c r="L20" s="30">
        <v>33409.67</v>
      </c>
      <c r="M20" s="30">
        <v>14602.86</v>
      </c>
      <c r="N20" s="30">
        <v>8071.75</v>
      </c>
      <c r="O20" s="30">
        <f t="shared" si="4"/>
        <v>274843.42</v>
      </c>
    </row>
    <row r="21" spans="1:15" ht="18.75" customHeight="1">
      <c r="A21" s="26" t="s">
        <v>37</v>
      </c>
      <c r="B21" s="30">
        <v>2969.88</v>
      </c>
      <c r="C21" s="30">
        <v>2969.88</v>
      </c>
      <c r="D21" s="30">
        <v>1484.94</v>
      </c>
      <c r="E21" s="30">
        <v>1484.94</v>
      </c>
      <c r="F21" s="30">
        <v>1484.94</v>
      </c>
      <c r="G21" s="30">
        <v>1484.94</v>
      </c>
      <c r="H21" s="30">
        <v>1484.94</v>
      </c>
      <c r="I21" s="30">
        <v>1484.94</v>
      </c>
      <c r="J21" s="30">
        <v>1484.94</v>
      </c>
      <c r="K21" s="30">
        <v>1484.94</v>
      </c>
      <c r="L21" s="30">
        <v>1484.94</v>
      </c>
      <c r="M21" s="30">
        <v>1484.94</v>
      </c>
      <c r="N21" s="30">
        <v>1484.94</v>
      </c>
      <c r="O21" s="30">
        <f t="shared" si="4"/>
        <v>22274.1</v>
      </c>
    </row>
    <row r="22" spans="1:15" ht="18.75" customHeight="1">
      <c r="A22" s="26" t="s">
        <v>38</v>
      </c>
      <c r="B22" s="30">
        <v>-2675.07</v>
      </c>
      <c r="C22" s="30">
        <v>-3971.29</v>
      </c>
      <c r="D22" s="30">
        <v>-8824.64</v>
      </c>
      <c r="E22" s="30">
        <v>-513.11</v>
      </c>
      <c r="F22" s="30">
        <v>-8429.92</v>
      </c>
      <c r="G22" s="30">
        <v>-2470.36</v>
      </c>
      <c r="H22" s="30">
        <v>-3420.71</v>
      </c>
      <c r="I22" s="30">
        <v>0</v>
      </c>
      <c r="J22" s="30">
        <v>-9581.43</v>
      </c>
      <c r="K22" s="30">
        <v>-4970.72</v>
      </c>
      <c r="L22" s="30">
        <v>-8235.21</v>
      </c>
      <c r="M22" s="30">
        <v>0</v>
      </c>
      <c r="N22" s="30">
        <v>0</v>
      </c>
      <c r="O22" s="30">
        <f t="shared" si="4"/>
        <v>-53092.46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-1923.03</v>
      </c>
      <c r="E23" s="30">
        <v>-471.24</v>
      </c>
      <c r="F23" s="30">
        <v>-765.63</v>
      </c>
      <c r="G23" s="30">
        <v>-459.1</v>
      </c>
      <c r="H23" s="30">
        <v>-623</v>
      </c>
      <c r="I23" s="30">
        <v>0</v>
      </c>
      <c r="J23" s="30">
        <v>-3711.84</v>
      </c>
      <c r="K23" s="30">
        <v>-669.51</v>
      </c>
      <c r="L23" s="30">
        <v>-912.56</v>
      </c>
      <c r="M23" s="30">
        <v>0</v>
      </c>
      <c r="N23" s="30">
        <v>-71.71</v>
      </c>
      <c r="O23" s="30">
        <f t="shared" si="4"/>
        <v>-9607.619999999999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49689.79</v>
      </c>
      <c r="C25" s="30">
        <v>18642.59</v>
      </c>
      <c r="D25" s="30">
        <v>25355.89</v>
      </c>
      <c r="E25" s="30">
        <v>6945.9</v>
      </c>
      <c r="F25" s="30">
        <v>21969.31</v>
      </c>
      <c r="G25" s="30">
        <v>25811.66</v>
      </c>
      <c r="H25" s="30">
        <v>6795.64</v>
      </c>
      <c r="I25" s="30">
        <v>33707.06</v>
      </c>
      <c r="J25" s="30">
        <v>20256.67</v>
      </c>
      <c r="K25" s="30">
        <v>33519.86</v>
      </c>
      <c r="L25" s="30">
        <v>33357.37</v>
      </c>
      <c r="M25" s="30">
        <v>23848.22</v>
      </c>
      <c r="N25" s="30">
        <v>6980.7</v>
      </c>
      <c r="O25" s="30">
        <f t="shared" si="4"/>
        <v>306880.66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-57213.2</v>
      </c>
      <c r="C27" s="30">
        <f>+C28+C30+C41+C42+C45-C46</f>
        <v>-54084.8</v>
      </c>
      <c r="D27" s="30">
        <f t="shared" si="6"/>
        <v>-46431.9</v>
      </c>
      <c r="E27" s="30">
        <f t="shared" si="6"/>
        <v>-8157.6</v>
      </c>
      <c r="F27" s="30">
        <f t="shared" si="6"/>
        <v>-27522</v>
      </c>
      <c r="G27" s="30">
        <f t="shared" si="6"/>
        <v>-50384.4</v>
      </c>
      <c r="H27" s="30">
        <f t="shared" si="6"/>
        <v>-11661.34</v>
      </c>
      <c r="I27" s="30">
        <f t="shared" si="6"/>
        <v>-57992</v>
      </c>
      <c r="J27" s="30">
        <f t="shared" si="6"/>
        <v>-41694.4</v>
      </c>
      <c r="K27" s="30">
        <f t="shared" si="6"/>
        <v>-35692.8</v>
      </c>
      <c r="L27" s="30">
        <f t="shared" si="6"/>
        <v>-31191.6</v>
      </c>
      <c r="M27" s="30">
        <f t="shared" si="6"/>
        <v>-17965.2</v>
      </c>
      <c r="N27" s="30">
        <f t="shared" si="6"/>
        <v>-14810.4</v>
      </c>
      <c r="O27" s="30">
        <f t="shared" si="6"/>
        <v>-454801.64</v>
      </c>
    </row>
    <row r="28" spans="1:15" ht="18.75" customHeight="1">
      <c r="A28" s="26" t="s">
        <v>40</v>
      </c>
      <c r="B28" s="31">
        <f>+B29</f>
        <v>-57213.2</v>
      </c>
      <c r="C28" s="31">
        <f>+C29</f>
        <v>-54084.8</v>
      </c>
      <c r="D28" s="31">
        <f aca="true" t="shared" si="7" ref="D28:O28">+D29</f>
        <v>-43076</v>
      </c>
      <c r="E28" s="31">
        <f t="shared" si="7"/>
        <v>-8157.6</v>
      </c>
      <c r="F28" s="31">
        <f t="shared" si="7"/>
        <v>-27522</v>
      </c>
      <c r="G28" s="31">
        <f t="shared" si="7"/>
        <v>-50384.4</v>
      </c>
      <c r="H28" s="31">
        <f t="shared" si="7"/>
        <v>-10621.6</v>
      </c>
      <c r="I28" s="31">
        <f t="shared" si="7"/>
        <v>-57992</v>
      </c>
      <c r="J28" s="31">
        <f t="shared" si="7"/>
        <v>-41694.4</v>
      </c>
      <c r="K28" s="31">
        <f t="shared" si="7"/>
        <v>-35692.8</v>
      </c>
      <c r="L28" s="31">
        <f t="shared" si="7"/>
        <v>-31191.6</v>
      </c>
      <c r="M28" s="31">
        <f t="shared" si="7"/>
        <v>-17965.2</v>
      </c>
      <c r="N28" s="31">
        <f t="shared" si="7"/>
        <v>-14810.4</v>
      </c>
      <c r="O28" s="31">
        <f t="shared" si="7"/>
        <v>-450406</v>
      </c>
    </row>
    <row r="29" spans="1:26" ht="18.75" customHeight="1">
      <c r="A29" s="27" t="s">
        <v>41</v>
      </c>
      <c r="B29" s="16">
        <f>ROUND((-B9)*$G$3,2)</f>
        <v>-57213.2</v>
      </c>
      <c r="C29" s="16">
        <f aca="true" t="shared" si="8" ref="C29:N29">ROUND((-C9)*$G$3,2)</f>
        <v>-54084.8</v>
      </c>
      <c r="D29" s="16">
        <f t="shared" si="8"/>
        <v>-43076</v>
      </c>
      <c r="E29" s="16">
        <f t="shared" si="8"/>
        <v>-8157.6</v>
      </c>
      <c r="F29" s="16">
        <f t="shared" si="8"/>
        <v>-27522</v>
      </c>
      <c r="G29" s="16">
        <f t="shared" si="8"/>
        <v>-50384.4</v>
      </c>
      <c r="H29" s="16">
        <f t="shared" si="8"/>
        <v>-10621.6</v>
      </c>
      <c r="I29" s="16">
        <f t="shared" si="8"/>
        <v>-57992</v>
      </c>
      <c r="J29" s="16">
        <f t="shared" si="8"/>
        <v>-41694.4</v>
      </c>
      <c r="K29" s="16">
        <f t="shared" si="8"/>
        <v>-35692.8</v>
      </c>
      <c r="L29" s="16">
        <f t="shared" si="8"/>
        <v>-31191.6</v>
      </c>
      <c r="M29" s="16">
        <f t="shared" si="8"/>
        <v>-17965.2</v>
      </c>
      <c r="N29" s="16">
        <f t="shared" si="8"/>
        <v>-14810.4</v>
      </c>
      <c r="O29" s="32">
        <f aca="true" t="shared" si="9" ref="O29:O46">SUM(B29:N29)</f>
        <v>-450406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-3355.9</v>
      </c>
      <c r="E41" s="35"/>
      <c r="F41" s="35"/>
      <c r="G41" s="35"/>
      <c r="H41" s="35">
        <v>-1039.74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-4395.64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976942.2100000002</v>
      </c>
      <c r="C44" s="36">
        <f t="shared" si="11"/>
        <v>710134.8899999999</v>
      </c>
      <c r="D44" s="36">
        <f t="shared" si="11"/>
        <v>650104.8299999998</v>
      </c>
      <c r="E44" s="36">
        <f t="shared" si="11"/>
        <v>195433.46</v>
      </c>
      <c r="F44" s="36">
        <f t="shared" si="11"/>
        <v>675971.85</v>
      </c>
      <c r="G44" s="36">
        <f t="shared" si="11"/>
        <v>926673.54</v>
      </c>
      <c r="H44" s="36">
        <f t="shared" si="11"/>
        <v>203082.26000000004</v>
      </c>
      <c r="I44" s="36">
        <f t="shared" si="11"/>
        <v>690861.8699999999</v>
      </c>
      <c r="J44" s="36">
        <f t="shared" si="11"/>
        <v>629466.0599999999</v>
      </c>
      <c r="K44" s="36">
        <f t="shared" si="11"/>
        <v>824340.12</v>
      </c>
      <c r="L44" s="36">
        <f t="shared" si="11"/>
        <v>772729.26</v>
      </c>
      <c r="M44" s="36">
        <f t="shared" si="11"/>
        <v>429705.33</v>
      </c>
      <c r="N44" s="36">
        <f t="shared" si="11"/>
        <v>229498.91000000003</v>
      </c>
      <c r="O44" s="36">
        <f>SUM(B44:N44)</f>
        <v>7914944.59</v>
      </c>
      <c r="P44"/>
      <c r="Q44" s="43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976942.2100000001</v>
      </c>
      <c r="C50" s="51">
        <f t="shared" si="12"/>
        <v>710134.88</v>
      </c>
      <c r="D50" s="51">
        <f t="shared" si="12"/>
        <v>650104.83</v>
      </c>
      <c r="E50" s="51">
        <f t="shared" si="12"/>
        <v>195433.46</v>
      </c>
      <c r="F50" s="51">
        <f t="shared" si="12"/>
        <v>675971.85</v>
      </c>
      <c r="G50" s="51">
        <f t="shared" si="12"/>
        <v>926673.53</v>
      </c>
      <c r="H50" s="51">
        <f t="shared" si="12"/>
        <v>203082.26</v>
      </c>
      <c r="I50" s="51">
        <f t="shared" si="12"/>
        <v>690861.87</v>
      </c>
      <c r="J50" s="51">
        <f t="shared" si="12"/>
        <v>629466.05</v>
      </c>
      <c r="K50" s="51">
        <f t="shared" si="12"/>
        <v>824340.11</v>
      </c>
      <c r="L50" s="51">
        <f t="shared" si="12"/>
        <v>772729.26</v>
      </c>
      <c r="M50" s="51">
        <f t="shared" si="12"/>
        <v>429705.33</v>
      </c>
      <c r="N50" s="51">
        <f t="shared" si="12"/>
        <v>229498.91</v>
      </c>
      <c r="O50" s="36">
        <f t="shared" si="12"/>
        <v>7914944.550000001</v>
      </c>
      <c r="Q50"/>
    </row>
    <row r="51" spans="1:18" ht="18.75" customHeight="1">
      <c r="A51" s="26" t="s">
        <v>57</v>
      </c>
      <c r="B51" s="51">
        <v>814673.04</v>
      </c>
      <c r="C51" s="51">
        <v>516517.04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1331190.08</v>
      </c>
      <c r="P51"/>
      <c r="Q51"/>
      <c r="R51" s="43"/>
    </row>
    <row r="52" spans="1:16" ht="18.75" customHeight="1">
      <c r="A52" s="26" t="s">
        <v>58</v>
      </c>
      <c r="B52" s="51">
        <v>162269.17</v>
      </c>
      <c r="C52" s="51">
        <v>193617.84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355887.01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650104.83</v>
      </c>
      <c r="E53" s="52">
        <v>0</v>
      </c>
      <c r="F53" s="52">
        <v>0</v>
      </c>
      <c r="G53" s="52">
        <v>0</v>
      </c>
      <c r="H53" s="51">
        <v>203082.26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853187.09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195433.46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195433.46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675971.85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675971.85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926673.53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926673.53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690861.87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690861.87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629466.05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629466.05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824340.11</v>
      </c>
      <c r="L59" s="31">
        <v>772729.26</v>
      </c>
      <c r="M59" s="52">
        <v>0</v>
      </c>
      <c r="N59" s="52">
        <v>0</v>
      </c>
      <c r="O59" s="36">
        <f t="shared" si="13"/>
        <v>1597069.37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429705.33</v>
      </c>
      <c r="N60" s="52">
        <v>0</v>
      </c>
      <c r="O60" s="36">
        <f t="shared" si="13"/>
        <v>429705.33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229498.91</v>
      </c>
      <c r="O61" s="55">
        <f t="shared" si="13"/>
        <v>229498.91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 s="68">
        <v>-3355.9</v>
      </c>
      <c r="E65"/>
      <c r="F65"/>
      <c r="G65"/>
      <c r="H65" s="68">
        <v>-1039.74</v>
      </c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2021-02-23T18:41:00Z</dcterms:modified>
  <cp:category/>
  <cp:version/>
  <cp:contentType/>
  <cp:contentStatus/>
</cp:coreProperties>
</file>