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<sst xmlns="http://schemas.openxmlformats.org/spreadsheetml/2006/main" count="79" uniqueCount="76">
  <si>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</si>
  <si>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</si>
  <si>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</si>
  <si>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</si>
  <si>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</si>
  <si>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</si>
  <si>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</si>
  <si>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</si>
  <si>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</si>
  <si>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</si>
  <si>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</si>
  <si>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</si>
  <si>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</si>
  <si>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</si>
  <si>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</si>
  <si>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</si>
  <si>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</si>
  <si>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</si>
  <si>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</si>
  <si>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</si>
  <si>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</si>
  <si>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</si>
  <si>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</si>
  <si>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</si>
  <si>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</si>
  <si>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</si>
  <si>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</si>
  <si>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</si>
  <si>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</si>
  <si>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</si>
  <si>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</si>
  <si>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</si>
  <si>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</si>
  <si>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</si>
  <si>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</si>
  <si>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</si>
  <si>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</si>
  <si>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</si>
  <si>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</si>
  <si>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</si>
  <si>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</si>
  <si>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</si>
  <si>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</si>
  <si>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</si>
  <si>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</si>
  <si>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</si>
  <si>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</si>
  <si>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</si>
  <si>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</si>
  <si>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</si>
  <si>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</si>
  <si>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</si>
  <si>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</si>
  <si>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</si>
  <si>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</si>
  <si>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</si>
  <si>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</si>
  <si>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</si>
  <si>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</si>
  <si>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</si>
  <si>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</si>
  <si>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</si>
  <si>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</si>
  <si>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</si>
  <si>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</si>
  <si>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</si>
  <si>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</si>
  <si>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</si>
  <si>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</si>
  <si>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</si>
  <si>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</si>
  <si>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</si>
  <si>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</si>
  <si>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16/02/21 - VENCIMENTO 23/02/21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</si>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</sst>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274639</v>
      </c>
      <c r="C7" s="9">
        <f t="shared" si="0"/>
        <v>195856</v>
      </c>
      <c r="D7" s="9">
        <f t="shared" si="0"/>
        <v>219872</v>
      </c>
      <c r="E7" s="9">
        <f t="shared" si="0"/>
        <v>45202</v>
      </c>
      <c r="F7" s="9">
        <f t="shared" si="0"/>
        <v>146888</v>
      </c>
      <c r="G7" s="9">
        <f t="shared" si="0"/>
        <v>239185</v>
      </c>
      <c r="H7" s="9">
        <f t="shared" si="0"/>
        <v>37560</v>
      </c>
      <c r="I7" s="9">
        <f t="shared" si="0"/>
        <v>193622</v>
      </c>
      <c r="J7" s="9">
        <f t="shared" si="0"/>
        <v>172687</v>
      </c>
      <c r="K7" s="9">
        <f t="shared" si="0"/>
        <v>238922</v>
      </c>
      <c r="L7" s="9">
        <f t="shared" si="0"/>
        <v>184931</v>
      </c>
      <c r="M7" s="9">
        <f t="shared" si="0"/>
        <v>83188</v>
      </c>
      <c r="N7" s="9">
        <f t="shared" si="0"/>
        <v>53234</v>
      </c>
      <c r="O7" s="9">
        <f t="shared" si="0"/>
        <v>2085786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12242</v>
      </c>
      <c r="C8" s="11">
        <f t="shared" si="1"/>
        <v>11479</v>
      </c>
      <c r="D8" s="11">
        <f t="shared" si="1"/>
        <v>9517</v>
      </c>
      <c r="E8" s="11">
        <f t="shared" si="1"/>
        <v>1711</v>
      </c>
      <c r="F8" s="11">
        <f t="shared" si="1"/>
        <v>6068</v>
      </c>
      <c r="G8" s="11">
        <f t="shared" si="1"/>
        <v>10580</v>
      </c>
      <c r="H8" s="11">
        <f t="shared" si="1"/>
        <v>2323</v>
      </c>
      <c r="I8" s="11">
        <f t="shared" si="1"/>
        <v>12163</v>
      </c>
      <c r="J8" s="11">
        <f t="shared" si="1"/>
        <v>8607</v>
      </c>
      <c r="K8" s="11">
        <f t="shared" si="1"/>
        <v>7732</v>
      </c>
      <c r="L8" s="11">
        <f t="shared" si="1"/>
        <v>6610</v>
      </c>
      <c r="M8" s="11">
        <f t="shared" si="1"/>
        <v>3712</v>
      </c>
      <c r="N8" s="11">
        <f t="shared" si="1"/>
        <v>3034</v>
      </c>
      <c r="O8" s="11">
        <f t="shared" si="1"/>
        <v>95778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12242</v>
      </c>
      <c r="C9" s="11">
        <v>11479</v>
      </c>
      <c r="D9" s="11">
        <v>9517</v>
      </c>
      <c r="E9" s="11">
        <v>1711</v>
      </c>
      <c r="F9" s="11">
        <v>6068</v>
      </c>
      <c r="G9" s="11">
        <v>10580</v>
      </c>
      <c r="H9" s="11">
        <v>2320</v>
      </c>
      <c r="I9" s="11">
        <v>12162</v>
      </c>
      <c r="J9" s="11">
        <v>8607</v>
      </c>
      <c r="K9" s="11">
        <v>7729</v>
      </c>
      <c r="L9" s="11">
        <v>6610</v>
      </c>
      <c r="M9" s="11">
        <v>3707</v>
      </c>
      <c r="N9" s="11">
        <v>3034</v>
      </c>
      <c r="O9" s="11">
        <f>SUM(B9:N9)</f>
        <v>95766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262397</v>
      </c>
      <c r="C11" s="13">
        <v>184377</v>
      </c>
      <c r="D11" s="13">
        <v>210355</v>
      </c>
      <c r="E11" s="13">
        <v>43491</v>
      </c>
      <c r="F11" s="13">
        <v>140820</v>
      </c>
      <c r="G11" s="13">
        <v>228605</v>
      </c>
      <c r="H11" s="13">
        <v>35237</v>
      </c>
      <c r="I11" s="13">
        <v>181459</v>
      </c>
      <c r="J11" s="13">
        <v>164080</v>
      </c>
      <c r="K11" s="13">
        <v>231190</v>
      </c>
      <c r="L11" s="13">
        <v>178321</v>
      </c>
      <c r="M11" s="13">
        <v>79476</v>
      </c>
      <c r="N11" s="13">
        <v>50200</v>
      </c>
      <c r="O11" s="11">
        <f>SUM(B11:N11)</f>
        <v>1990008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1.535615094231883</v>
      </c>
      <c r="C15" s="19">
        <v>1.58560508412556</v>
      </c>
      <c r="D15" s="19">
        <v>1.467452785957064</v>
      </c>
      <c r="E15" s="19">
        <v>1.224141648826716</v>
      </c>
      <c r="F15" s="19">
        <v>1.946832596784026</v>
      </c>
      <c r="G15" s="19">
        <v>1.998311309160004</v>
      </c>
      <c r="H15" s="19">
        <v>2.178759915251816</v>
      </c>
      <c r="I15" s="19">
        <v>1.569152272044904</v>
      </c>
      <c r="J15" s="19">
        <v>1.602386977321146</v>
      </c>
      <c r="K15" s="19">
        <v>1.513660051781899</v>
      </c>
      <c r="L15" s="19">
        <v>1.627678139778911</v>
      </c>
      <c r="M15" s="19">
        <v>1.699567127719221</v>
      </c>
      <c r="N15" s="19">
        <v>1.659873434074298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1019472.0200000001</v>
      </c>
      <c r="C17" s="24">
        <f aca="true" t="shared" si="2" ref="C17:N17">C18+C19+C20+C21+C22+C23+C24+C25</f>
        <v>753197.2999999999</v>
      </c>
      <c r="D17" s="24">
        <f t="shared" si="2"/>
        <v>679574.92</v>
      </c>
      <c r="E17" s="24">
        <f t="shared" si="2"/>
        <v>204401.19</v>
      </c>
      <c r="F17" s="24">
        <f t="shared" si="2"/>
        <v>692765.8</v>
      </c>
      <c r="G17" s="24">
        <f t="shared" si="2"/>
        <v>961163.3999999999</v>
      </c>
      <c r="H17" s="24">
        <f t="shared" si="2"/>
        <v>217624.96000000002</v>
      </c>
      <c r="I17" s="24">
        <f t="shared" si="2"/>
        <v>736264.3399999999</v>
      </c>
      <c r="J17" s="24">
        <f t="shared" si="2"/>
        <v>662457.9</v>
      </c>
      <c r="K17" s="24">
        <f t="shared" si="2"/>
        <v>841918.5299999998</v>
      </c>
      <c r="L17" s="24">
        <f t="shared" si="2"/>
        <v>796008.69</v>
      </c>
      <c r="M17" s="24">
        <f t="shared" si="2"/>
        <v>440015.9099999999</v>
      </c>
      <c r="N17" s="24">
        <f t="shared" si="2"/>
        <v>242345.05</v>
      </c>
      <c r="O17" s="24">
        <f>O18+O19+O20+O21+O22+O23+O24+O25</f>
        <v>8247210.010000001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605633.92</v>
      </c>
      <c r="C18" s="30">
        <f t="shared" si="3"/>
        <v>446062.04</v>
      </c>
      <c r="D18" s="30">
        <f t="shared" si="3"/>
        <v>439062.4</v>
      </c>
      <c r="E18" s="30">
        <f t="shared" si="3"/>
        <v>154414.55</v>
      </c>
      <c r="F18" s="30">
        <f t="shared" si="3"/>
        <v>339854.77</v>
      </c>
      <c r="G18" s="30">
        <f t="shared" si="3"/>
        <v>454929.87</v>
      </c>
      <c r="H18" s="30">
        <f t="shared" si="3"/>
        <v>95789.27</v>
      </c>
      <c r="I18" s="30">
        <f t="shared" si="3"/>
        <v>437469.55</v>
      </c>
      <c r="J18" s="30">
        <f t="shared" si="3"/>
        <v>392707.51</v>
      </c>
      <c r="K18" s="30">
        <f t="shared" si="3"/>
        <v>513945.11</v>
      </c>
      <c r="L18" s="30">
        <f t="shared" si="3"/>
        <v>452748.07</v>
      </c>
      <c r="M18" s="30">
        <f t="shared" si="3"/>
        <v>235272.3</v>
      </c>
      <c r="N18" s="30">
        <f t="shared" si="3"/>
        <v>136060.78</v>
      </c>
      <c r="O18" s="30">
        <f aca="true" t="shared" si="4" ref="O18:O25">SUM(B18:N18)</f>
        <v>4703950.14</v>
      </c>
    </row>
    <row r="19" spans="1:23" ht="18.75" customHeight="1">
      <c r="A19" s="26" t="s">
        <v>35</v>
      </c>
      <c r="B19" s="30">
        <f>IF(B15&lt;&gt;0,ROUND((B15-1)*B18,2),0)</f>
        <v>324386.67</v>
      </c>
      <c r="C19" s="30">
        <f aca="true" t="shared" si="5" ref="C19:N19">IF(C15&lt;&gt;0,ROUND((C15-1)*C18,2),0)</f>
        <v>261216.2</v>
      </c>
      <c r="D19" s="30">
        <f t="shared" si="5"/>
        <v>205240.94</v>
      </c>
      <c r="E19" s="30">
        <f t="shared" si="5"/>
        <v>34610.73</v>
      </c>
      <c r="F19" s="30">
        <f t="shared" si="5"/>
        <v>321785.57</v>
      </c>
      <c r="G19" s="30">
        <f t="shared" si="5"/>
        <v>454161.63</v>
      </c>
      <c r="H19" s="30">
        <f t="shared" si="5"/>
        <v>112912.55</v>
      </c>
      <c r="I19" s="30">
        <f t="shared" si="5"/>
        <v>248986.79</v>
      </c>
      <c r="J19" s="30">
        <f t="shared" si="5"/>
        <v>236561.89</v>
      </c>
      <c r="K19" s="30">
        <f t="shared" si="5"/>
        <v>263993.07</v>
      </c>
      <c r="L19" s="30">
        <f t="shared" si="5"/>
        <v>284180.07</v>
      </c>
      <c r="M19" s="30">
        <f t="shared" si="5"/>
        <v>164588.77</v>
      </c>
      <c r="N19" s="30">
        <f t="shared" si="5"/>
        <v>89782.89</v>
      </c>
      <c r="O19" s="30">
        <f t="shared" si="4"/>
        <v>3002407.77</v>
      </c>
      <c r="W19" s="62"/>
    </row>
    <row r="20" spans="1:15" ht="18.75" customHeight="1">
      <c r="A20" s="26" t="s">
        <v>36</v>
      </c>
      <c r="B20" s="30">
        <v>39466.83</v>
      </c>
      <c r="C20" s="30">
        <v>28277.88</v>
      </c>
      <c r="D20" s="30">
        <v>19680.08</v>
      </c>
      <c r="E20" s="30">
        <v>7772.34</v>
      </c>
      <c r="F20" s="30">
        <v>16866.76</v>
      </c>
      <c r="G20" s="30">
        <v>27612.94</v>
      </c>
      <c r="H20" s="30">
        <v>4419.27</v>
      </c>
      <c r="I20" s="30">
        <v>14782.42</v>
      </c>
      <c r="J20" s="30">
        <v>24655.8</v>
      </c>
      <c r="K20" s="30">
        <v>34838.95</v>
      </c>
      <c r="L20" s="30">
        <v>33137.13</v>
      </c>
      <c r="M20" s="30">
        <v>14821.68</v>
      </c>
      <c r="N20" s="30">
        <v>8035.74</v>
      </c>
      <c r="O20" s="30">
        <f t="shared" si="4"/>
        <v>274367.81999999995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-2424.69</v>
      </c>
      <c r="E23" s="30">
        <v>-314.16</v>
      </c>
      <c r="F23" s="30">
        <v>-765.63</v>
      </c>
      <c r="G23" s="30">
        <v>-367.28</v>
      </c>
      <c r="H23" s="30">
        <v>-356</v>
      </c>
      <c r="I23" s="30">
        <v>-166.42</v>
      </c>
      <c r="J23" s="30">
        <v>-3627.48</v>
      </c>
      <c r="K23" s="30">
        <v>-892.68</v>
      </c>
      <c r="L23" s="30">
        <v>-663.68</v>
      </c>
      <c r="M23" s="30">
        <v>0</v>
      </c>
      <c r="N23" s="30">
        <v>0</v>
      </c>
      <c r="O23" s="30">
        <f t="shared" si="4"/>
        <v>-9578.02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-53864.8</v>
      </c>
      <c r="C27" s="30">
        <f>+C28+C30+C41+C42+C45-C46</f>
        <v>-50507.6</v>
      </c>
      <c r="D27" s="30">
        <f t="shared" si="6"/>
        <v>-45145.9</v>
      </c>
      <c r="E27" s="30">
        <f t="shared" si="6"/>
        <v>-7528.4</v>
      </c>
      <c r="F27" s="30">
        <f t="shared" si="6"/>
        <v>-26699.2</v>
      </c>
      <c r="G27" s="30">
        <f t="shared" si="6"/>
        <v>-46552</v>
      </c>
      <c r="H27" s="30">
        <f t="shared" si="6"/>
        <v>-11262.15</v>
      </c>
      <c r="I27" s="30">
        <f t="shared" si="6"/>
        <v>-53512.8</v>
      </c>
      <c r="J27" s="30">
        <f t="shared" si="6"/>
        <v>-37870.8</v>
      </c>
      <c r="K27" s="30">
        <f t="shared" si="6"/>
        <v>-34007.6</v>
      </c>
      <c r="L27" s="30">
        <f t="shared" si="6"/>
        <v>-29084</v>
      </c>
      <c r="M27" s="30">
        <f t="shared" si="6"/>
        <v>-16310.8</v>
      </c>
      <c r="N27" s="30">
        <f t="shared" si="6"/>
        <v>-13349.6</v>
      </c>
      <c r="O27" s="30">
        <f t="shared" si="6"/>
        <v>-425695.64999999997</v>
      </c>
    </row>
    <row r="28" spans="1:15" ht="18.75" customHeight="1">
      <c r="A28" s="26" t="s">
        <v>40</v>
      </c>
      <c r="B28" s="31">
        <f>+B29</f>
        <v>-53864.8</v>
      </c>
      <c r="C28" s="31">
        <f>+C29</f>
        <v>-50507.6</v>
      </c>
      <c r="D28" s="31">
        <f aca="true" t="shared" si="7" ref="D28:O28">+D29</f>
        <v>-41874.8</v>
      </c>
      <c r="E28" s="31">
        <f t="shared" si="7"/>
        <v>-7528.4</v>
      </c>
      <c r="F28" s="31">
        <f t="shared" si="7"/>
        <v>-26699.2</v>
      </c>
      <c r="G28" s="31">
        <f t="shared" si="7"/>
        <v>-46552</v>
      </c>
      <c r="H28" s="31">
        <f t="shared" si="7"/>
        <v>-10208</v>
      </c>
      <c r="I28" s="31">
        <f t="shared" si="7"/>
        <v>-53512.8</v>
      </c>
      <c r="J28" s="31">
        <f t="shared" si="7"/>
        <v>-37870.8</v>
      </c>
      <c r="K28" s="31">
        <f t="shared" si="7"/>
        <v>-34007.6</v>
      </c>
      <c r="L28" s="31">
        <f t="shared" si="7"/>
        <v>-29084</v>
      </c>
      <c r="M28" s="31">
        <f t="shared" si="7"/>
        <v>-16310.8</v>
      </c>
      <c r="N28" s="31">
        <f t="shared" si="7"/>
        <v>-13349.6</v>
      </c>
      <c r="O28" s="31">
        <f t="shared" si="7"/>
        <v>-421370.39999999997</v>
      </c>
    </row>
    <row r="29" spans="1:26" ht="18.75" customHeight="1">
      <c r="A29" s="27" t="s">
        <v>41</v>
      </c>
      <c r="B29" s="16">
        <f>ROUND((-B9)*$G$3,2)</f>
        <v>-53864.8</v>
      </c>
      <c r="C29" s="16">
        <f aca="true" t="shared" si="8" ref="C29:N29">ROUND((-C9)*$G$3,2)</f>
        <v>-50507.6</v>
      </c>
      <c r="D29" s="16">
        <f t="shared" si="8"/>
        <v>-41874.8</v>
      </c>
      <c r="E29" s="16">
        <f t="shared" si="8"/>
        <v>-7528.4</v>
      </c>
      <c r="F29" s="16">
        <f t="shared" si="8"/>
        <v>-26699.2</v>
      </c>
      <c r="G29" s="16">
        <f t="shared" si="8"/>
        <v>-46552</v>
      </c>
      <c r="H29" s="16">
        <f t="shared" si="8"/>
        <v>-10208</v>
      </c>
      <c r="I29" s="16">
        <f t="shared" si="8"/>
        <v>-53512.8</v>
      </c>
      <c r="J29" s="16">
        <f t="shared" si="8"/>
        <v>-37870.8</v>
      </c>
      <c r="K29" s="16">
        <f t="shared" si="8"/>
        <v>-34007.6</v>
      </c>
      <c r="L29" s="16">
        <f t="shared" si="8"/>
        <v>-29084</v>
      </c>
      <c r="M29" s="16">
        <f t="shared" si="8"/>
        <v>-16310.8</v>
      </c>
      <c r="N29" s="16">
        <f t="shared" si="8"/>
        <v>-13349.6</v>
      </c>
      <c r="O29" s="32">
        <f aca="true" t="shared" si="9" ref="O29:O46">SUM(B29:N29)</f>
        <v>-421370.39999999997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-3271.1</v>
      </c>
      <c r="E41" s="35"/>
      <c r="F41" s="35"/>
      <c r="G41" s="35"/>
      <c r="H41" s="35">
        <v>-1054.15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-4325.25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965607.2200000001</v>
      </c>
      <c r="C44" s="36">
        <f t="shared" si="11"/>
        <v>702689.7</v>
      </c>
      <c r="D44" s="36">
        <f t="shared" si="11"/>
        <v>634429.02</v>
      </c>
      <c r="E44" s="36">
        <f t="shared" si="11"/>
        <v>196872.79</v>
      </c>
      <c r="F44" s="36">
        <f t="shared" si="11"/>
        <v>666066.6000000001</v>
      </c>
      <c r="G44" s="36">
        <f t="shared" si="11"/>
        <v>914611.3999999999</v>
      </c>
      <c r="H44" s="36">
        <f t="shared" si="11"/>
        <v>206362.81000000003</v>
      </c>
      <c r="I44" s="36">
        <f t="shared" si="11"/>
        <v>682751.5399999998</v>
      </c>
      <c r="J44" s="36">
        <f t="shared" si="11"/>
        <v>624587.1</v>
      </c>
      <c r="K44" s="36">
        <f t="shared" si="11"/>
        <v>807910.9299999998</v>
      </c>
      <c r="L44" s="36">
        <f t="shared" si="11"/>
        <v>766924.69</v>
      </c>
      <c r="M44" s="36">
        <f t="shared" si="11"/>
        <v>423705.1099999999</v>
      </c>
      <c r="N44" s="36">
        <f t="shared" si="11"/>
        <v>228995.44999999998</v>
      </c>
      <c r="O44" s="36">
        <f>SUM(B44:N44)</f>
        <v>7821514.359999999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965607.22</v>
      </c>
      <c r="C50" s="51">
        <f t="shared" si="12"/>
        <v>702689.7</v>
      </c>
      <c r="D50" s="51">
        <f t="shared" si="12"/>
        <v>634429.02</v>
      </c>
      <c r="E50" s="51">
        <f t="shared" si="12"/>
        <v>196872.79</v>
      </c>
      <c r="F50" s="51">
        <f t="shared" si="12"/>
        <v>666066.6</v>
      </c>
      <c r="G50" s="51">
        <f t="shared" si="12"/>
        <v>914611.4</v>
      </c>
      <c r="H50" s="51">
        <f t="shared" si="12"/>
        <v>206362.81</v>
      </c>
      <c r="I50" s="51">
        <f t="shared" si="12"/>
        <v>682751.54</v>
      </c>
      <c r="J50" s="51">
        <f t="shared" si="12"/>
        <v>624587.09</v>
      </c>
      <c r="K50" s="51">
        <f t="shared" si="12"/>
        <v>807910.93</v>
      </c>
      <c r="L50" s="51">
        <f t="shared" si="12"/>
        <v>766924.69</v>
      </c>
      <c r="M50" s="51">
        <f t="shared" si="12"/>
        <v>423705.11</v>
      </c>
      <c r="N50" s="51">
        <f t="shared" si="12"/>
        <v>228995.46</v>
      </c>
      <c r="O50" s="36">
        <f t="shared" si="12"/>
        <v>7821514.36</v>
      </c>
      <c r="Q50"/>
    </row>
    <row r="51" spans="1:18" ht="18.75" customHeight="1">
      <c r="A51" s="26" t="s">
        <v>57</v>
      </c>
      <c r="B51" s="51">
        <v>805321.67</v>
      </c>
      <c r="C51" s="51">
        <v>511156.51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1316478.1800000002</v>
      </c>
      <c r="P51"/>
      <c r="Q51"/>
      <c r="R51" s="43"/>
    </row>
    <row r="52" spans="1:16" ht="18.75" customHeight="1">
      <c r="A52" s="26" t="s">
        <v>58</v>
      </c>
      <c r="B52" s="51">
        <v>160285.55</v>
      </c>
      <c r="C52" s="51">
        <v>191533.19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351818.74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634429.02</v>
      </c>
      <c r="E53" s="52">
        <v>0</v>
      </c>
      <c r="F53" s="52">
        <v>0</v>
      </c>
      <c r="G53" s="52">
        <v>0</v>
      </c>
      <c r="H53" s="51">
        <v>206362.81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840791.8300000001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196872.79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196872.79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666066.6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666066.6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914611.4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914611.4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682751.54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682751.54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624587.09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624587.09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807910.93</v>
      </c>
      <c r="L59" s="31">
        <v>766924.69</v>
      </c>
      <c r="M59" s="52">
        <v>0</v>
      </c>
      <c r="N59" s="52">
        <v>0</v>
      </c>
      <c r="O59" s="36">
        <f t="shared" si="13"/>
        <v>1574835.62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423705.11</v>
      </c>
      <c r="N60" s="52">
        <v>0</v>
      </c>
      <c r="O60" s="36">
        <f t="shared" si="13"/>
        <v>423705.11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228995.46</v>
      </c>
      <c r="O61" s="55">
        <f t="shared" si="13"/>
        <v>228995.46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/>
      <c r="G65"/>
      <c r="H65" s="68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2021-02-22T19:46:05Z</dcterms:modified>
  <cp:category/>
  <cp:version/>
  <cp:contentType/>
  <cp:contentStatus/>
</cp:coreProperties>
</file>