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<sst xmlns="http://schemas.openxmlformats.org/spreadsheetml/2006/main" count="79" uniqueCount="76">
  <si>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</si>
  <si>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</si>
  <si>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</si>
  <si>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</si>
  <si>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</si>
  <si>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</si>
  <si>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</si>
  <si>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</si>
  <si>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</si>
  <si>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</si>
  <si>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</si>
  <si>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</si>
  <si>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</si>
  <si>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</si>
  <si>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</si>
  <si>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</si>
  <si>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</si>
  <si>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</si>
  <si>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</si>
  <si>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</si>
  <si>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</si>
  <si>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</si>
  <si>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</si>
  <si>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</si>
  <si>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</si>
  <si>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</si>
  <si>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</si>
  <si>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</si>
  <si>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</si>
  <si>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</si>
  <si>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</si>
  <si>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</si>
  <si>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</si>
  <si>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</si>
  <si>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</si>
  <si>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</si>
  <si>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</si>
  <si>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</si>
  <si>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</si>
  <si>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</si>
  <si>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</si>
  <si>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</si>
  <si>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</si>
  <si>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</si>
  <si>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</si>
  <si>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</si>
  <si>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</si>
  <si>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</si>
  <si>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</si>
  <si>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</si>
  <si>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</si>
  <si>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</si>
  <si>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</si>
  <si>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</si>
  <si>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</si>
  <si>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</si>
  <si>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</si>
  <si>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</si>
  <si>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</si>
  <si>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</si>
  <si>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</si>
  <si>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</si>
  <si>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</si>
  <si>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</si>
  <si>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</si>
  <si>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</si>
  <si>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</si>
  <si>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</si>
  <si>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</si>
  <si>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</si>
  <si>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</si>
  <si>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</si>
  <si>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</si>
  <si>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15/02/21 - VENCIMENTO 23/02/21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</si>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</sst>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64</xdr:row>
      <xdr:rowOff>0</xdr:rowOff>
    </xdr:from>
    <xdr:to>
      <xdr:col>4</xdr:col>
      <xdr:colOff>866775</xdr:colOff>
      <xdr:row>65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4400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280760</v>
      </c>
      <c r="C7" s="9">
        <f t="shared" si="0"/>
        <v>200499</v>
      </c>
      <c r="D7" s="9">
        <f t="shared" si="0"/>
        <v>222325</v>
      </c>
      <c r="E7" s="9">
        <f t="shared" si="0"/>
        <v>47187</v>
      </c>
      <c r="F7" s="9">
        <f t="shared" si="0"/>
        <v>157721</v>
      </c>
      <c r="G7" s="9">
        <f t="shared" si="0"/>
        <v>250102</v>
      </c>
      <c r="H7" s="9">
        <f t="shared" si="0"/>
        <v>38482</v>
      </c>
      <c r="I7" s="9">
        <f t="shared" si="0"/>
        <v>195789</v>
      </c>
      <c r="J7" s="9">
        <f t="shared" si="0"/>
        <v>178539</v>
      </c>
      <c r="K7" s="9">
        <f t="shared" si="0"/>
        <v>249019</v>
      </c>
      <c r="L7" s="9">
        <f t="shared" si="0"/>
        <v>191554</v>
      </c>
      <c r="M7" s="9">
        <f t="shared" si="0"/>
        <v>85680</v>
      </c>
      <c r="N7" s="9">
        <f t="shared" si="0"/>
        <v>54801</v>
      </c>
      <c r="O7" s="9">
        <f t="shared" si="0"/>
        <v>2152458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13883</v>
      </c>
      <c r="C8" s="11">
        <f t="shared" si="1"/>
        <v>12797</v>
      </c>
      <c r="D8" s="11">
        <f t="shared" si="1"/>
        <v>10920</v>
      </c>
      <c r="E8" s="11">
        <f t="shared" si="1"/>
        <v>2075</v>
      </c>
      <c r="F8" s="11">
        <f t="shared" si="1"/>
        <v>7403</v>
      </c>
      <c r="G8" s="11">
        <f t="shared" si="1"/>
        <v>11717</v>
      </c>
      <c r="H8" s="11">
        <f t="shared" si="1"/>
        <v>2645</v>
      </c>
      <c r="I8" s="11">
        <f t="shared" si="1"/>
        <v>13246</v>
      </c>
      <c r="J8" s="11">
        <f t="shared" si="1"/>
        <v>9862</v>
      </c>
      <c r="K8" s="11">
        <f t="shared" si="1"/>
        <v>9274</v>
      </c>
      <c r="L8" s="11">
        <f t="shared" si="1"/>
        <v>7658</v>
      </c>
      <c r="M8" s="11">
        <f t="shared" si="1"/>
        <v>4165</v>
      </c>
      <c r="N8" s="11">
        <f t="shared" si="1"/>
        <v>3344</v>
      </c>
      <c r="O8" s="11">
        <f t="shared" si="1"/>
        <v>108989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13883</v>
      </c>
      <c r="C9" s="11">
        <v>12797</v>
      </c>
      <c r="D9" s="11">
        <v>10920</v>
      </c>
      <c r="E9" s="11">
        <v>2075</v>
      </c>
      <c r="F9" s="11">
        <v>7403</v>
      </c>
      <c r="G9" s="11">
        <v>11717</v>
      </c>
      <c r="H9" s="11">
        <v>2643</v>
      </c>
      <c r="I9" s="11">
        <v>13243</v>
      </c>
      <c r="J9" s="11">
        <v>9862</v>
      </c>
      <c r="K9" s="11">
        <v>9268</v>
      </c>
      <c r="L9" s="11">
        <v>7658</v>
      </c>
      <c r="M9" s="11">
        <v>4159</v>
      </c>
      <c r="N9" s="11">
        <v>3344</v>
      </c>
      <c r="O9" s="11">
        <f>SUM(B9:N9)</f>
        <v>108972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3</v>
      </c>
      <c r="J10" s="13">
        <v>0</v>
      </c>
      <c r="K10" s="13">
        <v>6</v>
      </c>
      <c r="L10" s="13">
        <v>0</v>
      </c>
      <c r="M10" s="13">
        <v>6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266877</v>
      </c>
      <c r="C11" s="13">
        <v>187702</v>
      </c>
      <c r="D11" s="13">
        <v>211405</v>
      </c>
      <c r="E11" s="13">
        <v>45112</v>
      </c>
      <c r="F11" s="13">
        <v>150318</v>
      </c>
      <c r="G11" s="13">
        <v>238385</v>
      </c>
      <c r="H11" s="13">
        <v>35837</v>
      </c>
      <c r="I11" s="13">
        <v>182543</v>
      </c>
      <c r="J11" s="13">
        <v>168677</v>
      </c>
      <c r="K11" s="13">
        <v>239745</v>
      </c>
      <c r="L11" s="13">
        <v>183896</v>
      </c>
      <c r="M11" s="13">
        <v>81515</v>
      </c>
      <c r="N11" s="13">
        <v>51457</v>
      </c>
      <c r="O11" s="11">
        <f>SUM(B11:N11)</f>
        <v>2043469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1.508222571514728</v>
      </c>
      <c r="C15" s="19">
        <v>1.55512557285405</v>
      </c>
      <c r="D15" s="19">
        <v>1.447074825628763</v>
      </c>
      <c r="E15" s="19">
        <v>1.133594038194933</v>
      </c>
      <c r="F15" s="19">
        <v>1.836927570378596</v>
      </c>
      <c r="G15" s="19">
        <v>1.904599197608032</v>
      </c>
      <c r="H15" s="19">
        <v>2.097508042383014</v>
      </c>
      <c r="I15" s="19">
        <v>1.554648864319351</v>
      </c>
      <c r="J15" s="19">
        <v>1.547558794738822</v>
      </c>
      <c r="K15" s="19">
        <v>1.452373991728984</v>
      </c>
      <c r="L15" s="19">
        <v>1.539215895735944</v>
      </c>
      <c r="M15" s="19">
        <v>1.659202767750598</v>
      </c>
      <c r="N15" s="19">
        <v>1.609176227289462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1022944.3500000001</v>
      </c>
      <c r="C17" s="24">
        <f aca="true" t="shared" si="2" ref="C17:N17">C18+C19+C20+C21+C22+C23+C24+C25</f>
        <v>755606.2699999999</v>
      </c>
      <c r="D17" s="24">
        <f t="shared" si="2"/>
        <v>677713.3299999998</v>
      </c>
      <c r="E17" s="24">
        <f t="shared" si="2"/>
        <v>197229.24000000005</v>
      </c>
      <c r="F17" s="24">
        <f t="shared" si="2"/>
        <v>701414.31</v>
      </c>
      <c r="G17" s="24">
        <f t="shared" si="2"/>
        <v>957520.12</v>
      </c>
      <c r="H17" s="24">
        <f t="shared" si="2"/>
        <v>214717.58000000002</v>
      </c>
      <c r="I17" s="24">
        <f t="shared" si="2"/>
        <v>738315.7</v>
      </c>
      <c r="J17" s="24">
        <f t="shared" si="2"/>
        <v>661172.1699999998</v>
      </c>
      <c r="K17" s="24">
        <f t="shared" si="2"/>
        <v>841247.12</v>
      </c>
      <c r="L17" s="24">
        <f t="shared" si="2"/>
        <v>779050.9</v>
      </c>
      <c r="M17" s="24">
        <f t="shared" si="2"/>
        <v>442170.80000000005</v>
      </c>
      <c r="N17" s="24">
        <f t="shared" si="2"/>
        <v>241784.33000000002</v>
      </c>
      <c r="O17" s="24">
        <f>O18+O19+O20+O21+O22+O23+O24+O25</f>
        <v>8230886.219999999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619131.95</v>
      </c>
      <c r="C18" s="30">
        <f t="shared" si="3"/>
        <v>456636.47</v>
      </c>
      <c r="D18" s="30">
        <f t="shared" si="3"/>
        <v>443960.79</v>
      </c>
      <c r="E18" s="30">
        <f t="shared" si="3"/>
        <v>161195.51</v>
      </c>
      <c r="F18" s="30">
        <f t="shared" si="3"/>
        <v>364919.08</v>
      </c>
      <c r="G18" s="30">
        <f t="shared" si="3"/>
        <v>475694</v>
      </c>
      <c r="H18" s="30">
        <f t="shared" si="3"/>
        <v>98140.64</v>
      </c>
      <c r="I18" s="30">
        <f t="shared" si="3"/>
        <v>442365.67</v>
      </c>
      <c r="J18" s="30">
        <f t="shared" si="3"/>
        <v>406015.54</v>
      </c>
      <c r="K18" s="30">
        <f t="shared" si="3"/>
        <v>535664.77</v>
      </c>
      <c r="L18" s="30">
        <f t="shared" si="3"/>
        <v>468962.5</v>
      </c>
      <c r="M18" s="30">
        <f t="shared" si="3"/>
        <v>242320.18</v>
      </c>
      <c r="N18" s="30">
        <f t="shared" si="3"/>
        <v>140065.88</v>
      </c>
      <c r="O18" s="30">
        <f aca="true" t="shared" si="4" ref="O18:O25">SUM(B18:N18)</f>
        <v>4855072.9799999995</v>
      </c>
    </row>
    <row r="19" spans="1:23" ht="18.75" customHeight="1">
      <c r="A19" s="26" t="s">
        <v>35</v>
      </c>
      <c r="B19" s="30">
        <f>IF(B15&lt;&gt;0,ROUND((B15-1)*B18,2),0)</f>
        <v>314656.83</v>
      </c>
      <c r="C19" s="30">
        <f aca="true" t="shared" si="5" ref="C19:N19">IF(C15&lt;&gt;0,ROUND((C15-1)*C18,2),0)</f>
        <v>253490.58</v>
      </c>
      <c r="D19" s="30">
        <f t="shared" si="5"/>
        <v>198483.69</v>
      </c>
      <c r="E19" s="30">
        <f t="shared" si="5"/>
        <v>21534.76</v>
      </c>
      <c r="F19" s="30">
        <f t="shared" si="5"/>
        <v>305410.84</v>
      </c>
      <c r="G19" s="30">
        <f t="shared" si="5"/>
        <v>430312.41</v>
      </c>
      <c r="H19" s="30">
        <f t="shared" si="5"/>
        <v>107710.14</v>
      </c>
      <c r="I19" s="30">
        <f t="shared" si="5"/>
        <v>245357.62</v>
      </c>
      <c r="J19" s="30">
        <f t="shared" si="5"/>
        <v>222317.38</v>
      </c>
      <c r="K19" s="30">
        <f t="shared" si="5"/>
        <v>242320.81</v>
      </c>
      <c r="L19" s="30">
        <f t="shared" si="5"/>
        <v>252872.03</v>
      </c>
      <c r="M19" s="30">
        <f t="shared" si="5"/>
        <v>159738.13</v>
      </c>
      <c r="N19" s="30">
        <f t="shared" si="5"/>
        <v>85324.8</v>
      </c>
      <c r="O19" s="30">
        <f t="shared" si="4"/>
        <v>2839530.0199999996</v>
      </c>
      <c r="W19" s="62"/>
    </row>
    <row r="20" spans="1:15" ht="18.75" customHeight="1">
      <c r="A20" s="26" t="s">
        <v>36</v>
      </c>
      <c r="B20" s="30">
        <v>39170.97</v>
      </c>
      <c r="C20" s="30">
        <v>27838.04</v>
      </c>
      <c r="D20" s="30">
        <v>19844.57</v>
      </c>
      <c r="E20" s="30">
        <v>7401.01</v>
      </c>
      <c r="F20" s="30">
        <v>16910.76</v>
      </c>
      <c r="G20" s="30">
        <v>27605.67</v>
      </c>
      <c r="H20" s="30">
        <v>4540.93</v>
      </c>
      <c r="I20" s="30">
        <v>15566.83</v>
      </c>
      <c r="J20" s="30">
        <v>24559.63</v>
      </c>
      <c r="K20" s="30">
        <v>34417.7</v>
      </c>
      <c r="L20" s="30">
        <v>32434.39</v>
      </c>
      <c r="M20" s="30">
        <v>14779.33</v>
      </c>
      <c r="N20" s="30">
        <v>7999.72</v>
      </c>
      <c r="O20" s="30">
        <f t="shared" si="4"/>
        <v>273069.55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-2591.91</v>
      </c>
      <c r="E23" s="30">
        <v>-706.86</v>
      </c>
      <c r="F23" s="30">
        <v>-850.7</v>
      </c>
      <c r="G23" s="30">
        <v>-918.2</v>
      </c>
      <c r="H23" s="30">
        <v>-534</v>
      </c>
      <c r="I23" s="30">
        <v>-166.42</v>
      </c>
      <c r="J23" s="30">
        <v>-3880.56</v>
      </c>
      <c r="K23" s="30">
        <v>-1190.24</v>
      </c>
      <c r="L23" s="30">
        <v>-1825.12</v>
      </c>
      <c r="M23" s="30">
        <v>0</v>
      </c>
      <c r="N23" s="30">
        <v>-71.71</v>
      </c>
      <c r="O23" s="30">
        <f t="shared" si="4"/>
        <v>-12735.719999999998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306767.75000000006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-61085.2</v>
      </c>
      <c r="C27" s="30">
        <f>+C28+C30+C41+C42+C45-C46</f>
        <v>-56306.8</v>
      </c>
      <c r="D27" s="30">
        <f t="shared" si="6"/>
        <v>-51309.79</v>
      </c>
      <c r="E27" s="30">
        <f t="shared" si="6"/>
        <v>-9130</v>
      </c>
      <c r="F27" s="30">
        <f t="shared" si="6"/>
        <v>-32573.2</v>
      </c>
      <c r="G27" s="30">
        <f t="shared" si="6"/>
        <v>-51554.8</v>
      </c>
      <c r="H27" s="30">
        <f t="shared" si="6"/>
        <v>-12668.810000000001</v>
      </c>
      <c r="I27" s="30">
        <f t="shared" si="6"/>
        <v>-58269.2</v>
      </c>
      <c r="J27" s="30">
        <f t="shared" si="6"/>
        <v>-43392.8</v>
      </c>
      <c r="K27" s="30">
        <f t="shared" si="6"/>
        <v>-40779.2</v>
      </c>
      <c r="L27" s="30">
        <f t="shared" si="6"/>
        <v>-33695.2</v>
      </c>
      <c r="M27" s="30">
        <f t="shared" si="6"/>
        <v>-18299.6</v>
      </c>
      <c r="N27" s="30">
        <f t="shared" si="6"/>
        <v>-14713.6</v>
      </c>
      <c r="O27" s="30">
        <f t="shared" si="6"/>
        <v>-483778.2</v>
      </c>
    </row>
    <row r="28" spans="1:15" ht="18.75" customHeight="1">
      <c r="A28" s="26" t="s">
        <v>40</v>
      </c>
      <c r="B28" s="31">
        <f>+B29</f>
        <v>-61085.2</v>
      </c>
      <c r="C28" s="31">
        <f>+C29</f>
        <v>-56306.8</v>
      </c>
      <c r="D28" s="31">
        <f aca="true" t="shared" si="7" ref="D28:O28">+D29</f>
        <v>-48048</v>
      </c>
      <c r="E28" s="31">
        <f t="shared" si="7"/>
        <v>-9130</v>
      </c>
      <c r="F28" s="31">
        <f t="shared" si="7"/>
        <v>-32573.2</v>
      </c>
      <c r="G28" s="31">
        <f t="shared" si="7"/>
        <v>-51554.8</v>
      </c>
      <c r="H28" s="31">
        <f t="shared" si="7"/>
        <v>-11629.2</v>
      </c>
      <c r="I28" s="31">
        <f t="shared" si="7"/>
        <v>-58269.2</v>
      </c>
      <c r="J28" s="31">
        <f t="shared" si="7"/>
        <v>-43392.8</v>
      </c>
      <c r="K28" s="31">
        <f t="shared" si="7"/>
        <v>-40779.2</v>
      </c>
      <c r="L28" s="31">
        <f t="shared" si="7"/>
        <v>-33695.2</v>
      </c>
      <c r="M28" s="31">
        <f t="shared" si="7"/>
        <v>-18299.6</v>
      </c>
      <c r="N28" s="31">
        <f t="shared" si="7"/>
        <v>-14713.6</v>
      </c>
      <c r="O28" s="31">
        <f t="shared" si="7"/>
        <v>-479476.8</v>
      </c>
    </row>
    <row r="29" spans="1:26" ht="18.75" customHeight="1">
      <c r="A29" s="27" t="s">
        <v>41</v>
      </c>
      <c r="B29" s="16">
        <f>ROUND((-B9)*$G$3,2)</f>
        <v>-61085.2</v>
      </c>
      <c r="C29" s="16">
        <f aca="true" t="shared" si="8" ref="C29:N29">ROUND((-C9)*$G$3,2)</f>
        <v>-56306.8</v>
      </c>
      <c r="D29" s="16">
        <f t="shared" si="8"/>
        <v>-48048</v>
      </c>
      <c r="E29" s="16">
        <f t="shared" si="8"/>
        <v>-9130</v>
      </c>
      <c r="F29" s="16">
        <f t="shared" si="8"/>
        <v>-32573.2</v>
      </c>
      <c r="G29" s="16">
        <f t="shared" si="8"/>
        <v>-51554.8</v>
      </c>
      <c r="H29" s="16">
        <f t="shared" si="8"/>
        <v>-11629.2</v>
      </c>
      <c r="I29" s="16">
        <f t="shared" si="8"/>
        <v>-58269.2</v>
      </c>
      <c r="J29" s="16">
        <f t="shared" si="8"/>
        <v>-43392.8</v>
      </c>
      <c r="K29" s="16">
        <f t="shared" si="8"/>
        <v>-40779.2</v>
      </c>
      <c r="L29" s="16">
        <f t="shared" si="8"/>
        <v>-33695.2</v>
      </c>
      <c r="M29" s="16">
        <f t="shared" si="8"/>
        <v>-18299.6</v>
      </c>
      <c r="N29" s="16">
        <f t="shared" si="8"/>
        <v>-14713.6</v>
      </c>
      <c r="O29" s="32">
        <f aca="true" t="shared" si="9" ref="O29:O46">SUM(B29:N29)</f>
        <v>-479476.8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-3261.79</v>
      </c>
      <c r="E41" s="35"/>
      <c r="F41" s="35"/>
      <c r="G41" s="35"/>
      <c r="H41" s="35">
        <v>-1039.61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-4301.4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961859.1500000001</v>
      </c>
      <c r="C44" s="36">
        <f t="shared" si="11"/>
        <v>699299.4699999999</v>
      </c>
      <c r="D44" s="36">
        <f t="shared" si="11"/>
        <v>626403.5399999998</v>
      </c>
      <c r="E44" s="36">
        <f t="shared" si="11"/>
        <v>188099.24000000005</v>
      </c>
      <c r="F44" s="36">
        <f t="shared" si="11"/>
        <v>668841.1100000001</v>
      </c>
      <c r="G44" s="36">
        <f t="shared" si="11"/>
        <v>905965.32</v>
      </c>
      <c r="H44" s="36">
        <f t="shared" si="11"/>
        <v>202048.77000000002</v>
      </c>
      <c r="I44" s="36">
        <f t="shared" si="11"/>
        <v>680046.5</v>
      </c>
      <c r="J44" s="36">
        <f t="shared" si="11"/>
        <v>617779.3699999998</v>
      </c>
      <c r="K44" s="36">
        <f t="shared" si="11"/>
        <v>800467.92</v>
      </c>
      <c r="L44" s="36">
        <f t="shared" si="11"/>
        <v>745355.7000000001</v>
      </c>
      <c r="M44" s="36">
        <f t="shared" si="11"/>
        <v>423871.20000000007</v>
      </c>
      <c r="N44" s="36">
        <f t="shared" si="11"/>
        <v>227070.73</v>
      </c>
      <c r="O44" s="36">
        <f>SUM(B44:N44)</f>
        <v>7747108.020000001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961859.15</v>
      </c>
      <c r="C50" s="51">
        <f t="shared" si="12"/>
        <v>699299.48</v>
      </c>
      <c r="D50" s="51">
        <f t="shared" si="12"/>
        <v>626403.55</v>
      </c>
      <c r="E50" s="51">
        <f t="shared" si="12"/>
        <v>188099.24</v>
      </c>
      <c r="F50" s="51">
        <f t="shared" si="12"/>
        <v>668841.1</v>
      </c>
      <c r="G50" s="51">
        <f t="shared" si="12"/>
        <v>905965.33</v>
      </c>
      <c r="H50" s="51">
        <f t="shared" si="12"/>
        <v>202048.78</v>
      </c>
      <c r="I50" s="51">
        <f t="shared" si="12"/>
        <v>680046.49</v>
      </c>
      <c r="J50" s="51">
        <f t="shared" si="12"/>
        <v>617779.37</v>
      </c>
      <c r="K50" s="51">
        <f t="shared" si="12"/>
        <v>800467.92</v>
      </c>
      <c r="L50" s="51">
        <f t="shared" si="12"/>
        <v>745355.71</v>
      </c>
      <c r="M50" s="51">
        <f t="shared" si="12"/>
        <v>423871.2</v>
      </c>
      <c r="N50" s="51">
        <f t="shared" si="12"/>
        <v>227070.73</v>
      </c>
      <c r="O50" s="36">
        <f t="shared" si="12"/>
        <v>7747108.050000001</v>
      </c>
      <c r="Q50"/>
    </row>
    <row r="51" spans="1:18" ht="18.75" customHeight="1">
      <c r="A51" s="26" t="s">
        <v>57</v>
      </c>
      <c r="B51" s="51">
        <v>802229.51</v>
      </c>
      <c r="C51" s="51">
        <v>508715.55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1310945.06</v>
      </c>
      <c r="P51"/>
      <c r="Q51"/>
      <c r="R51" s="43"/>
    </row>
    <row r="52" spans="1:16" ht="18.75" customHeight="1">
      <c r="A52" s="26" t="s">
        <v>58</v>
      </c>
      <c r="B52" s="51">
        <v>159629.64</v>
      </c>
      <c r="C52" s="51">
        <v>190583.93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350213.57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626403.55</v>
      </c>
      <c r="E53" s="52">
        <v>0</v>
      </c>
      <c r="F53" s="52">
        <v>0</v>
      </c>
      <c r="G53" s="52">
        <v>0</v>
      </c>
      <c r="H53" s="51">
        <v>202048.78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828452.3300000001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188099.24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188099.24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668841.1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668841.1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905965.33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905965.33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680046.49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680046.49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617779.37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617779.37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800467.92</v>
      </c>
      <c r="L59" s="31">
        <v>745355.71</v>
      </c>
      <c r="M59" s="52">
        <v>0</v>
      </c>
      <c r="N59" s="52">
        <v>0</v>
      </c>
      <c r="O59" s="36">
        <f t="shared" si="13"/>
        <v>1545823.63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423871.2</v>
      </c>
      <c r="N60" s="52">
        <v>0</v>
      </c>
      <c r="O60" s="36">
        <f t="shared" si="13"/>
        <v>423871.2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227070.73</v>
      </c>
      <c r="O61" s="55">
        <f t="shared" si="13"/>
        <v>227070.73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/>
      <c r="C65"/>
      <c r="D65"/>
      <c r="E65"/>
      <c r="F65"/>
      <c r="G65"/>
      <c r="H65" s="59"/>
      <c r="I65" s="59"/>
      <c r="J65" s="60"/>
      <c r="K65" s="60"/>
      <c r="L65" s="60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ht="13.5">
      <c r="K72"/>
    </row>
    <row r="73" ht="13.5">
      <c r="L73"/>
    </row>
    <row r="74" ht="13.5">
      <c r="M74"/>
    </row>
    <row r="75" ht="13.5">
      <c r="N75"/>
    </row>
    <row r="102" spans="2:14" ht="13.5">
      <c r="B102"/>
      <c r="C102"/>
      <c r="D102"/>
      <c r="E102"/>
      <c r="F102"/>
      <c r="G102"/>
      <c r="H102"/>
      <c r="I102"/>
      <c r="J102"/>
      <c r="K102"/>
      <c r="L102"/>
      <c r="M102"/>
      <c r="N102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2021-02-22T19:41:46Z</dcterms:modified>
  <cp:category/>
  <cp:version/>
  <cp:contentType/>
  <cp:contentStatus/>
</cp:coreProperties>
</file>