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<sst xmlns="http://schemas.openxmlformats.org/spreadsheetml/2006/main" count="79" uniqueCount="76">
  <si>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</si>
  <si>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</si>
  <si>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</si>
  <si>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</si>
  <si>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</si>
  <si>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</si>
  <si>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</si>
  <si>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</si>
  <si>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</si>
  <si>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</si>
  <si>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</si>
  <si>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</si>
  <si>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</si>
  <si>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</si>
  <si>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</si>
  <si>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</si>
  <si>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</si>
  <si>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</si>
  <si>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</si>
  <si>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</si>
  <si>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</si>
  <si>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</si>
  <si>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</si>
  <si>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</si>
  <si>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</si>
  <si>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</si>
  <si>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</si>
  <si>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</si>
  <si>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</si>
  <si>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</si>
  <si>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</si>
  <si>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</si>
  <si>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</si>
  <si>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</si>
  <si>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</si>
  <si>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</si>
  <si>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</si>
  <si>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</si>
  <si>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</si>
  <si>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</si>
  <si>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</si>
  <si>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</si>
  <si>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</si>
  <si>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</si>
  <si>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</si>
  <si>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</si>
  <si>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</si>
  <si>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</si>
  <si>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</si>
  <si>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</si>
  <si>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</si>
  <si>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</si>
  <si>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</si>
  <si>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</si>
  <si>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</si>
  <si>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</si>
  <si>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</si>
  <si>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</si>
  <si>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</si>
  <si>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</si>
  <si>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</si>
  <si>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</si>
  <si>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</si>
  <si>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</si>
  <si>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</si>
  <si>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</si>
  <si>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</si>
  <si>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</si>
  <si>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</si>
  <si>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</si>
  <si>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</si>
  <si>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</si>
  <si>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</si>
  <si>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13/02/21 - VENCIMENTO 23/02/21</t>
  </si>
  <si>
    <t>Nota: (1) Revisões período de 19/03 a 03/12/20.</t>
  </si>
  <si>
    <t>5.3. Revisão de Remuneração pelo Transporte Coletivo (1)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</si>
</sst>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62</xdr:row>
      <xdr:rowOff>0</xdr:rowOff>
    </xdr:from>
    <xdr:to>
      <xdr:col>4</xdr:col>
      <xdr:colOff>866775</xdr:colOff>
      <xdr:row>63</xdr:row>
      <xdr:rowOff>57150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5068550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6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1" t="s">
        <v>68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1">
      <c r="A2" s="62" t="s">
        <v>73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3" t="s">
        <v>1</v>
      </c>
      <c r="B4" s="63" t="s">
        <v>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4" t="s">
        <v>3</v>
      </c>
    </row>
    <row r="5" spans="1:15" ht="42" customHeight="1">
      <c r="A5" s="63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3"/>
    </row>
    <row r="6" spans="1:15" ht="20.25" customHeight="1">
      <c r="A6" s="63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3"/>
    </row>
    <row r="7" spans="1:26" ht="18.75" customHeight="1">
      <c r="A7" s="8" t="s">
        <v>27</v>
      </c>
      <c r="B7" s="9">
        <f aca="true" t="shared" si="0" ref="B7:O7">B8+B11</f>
        <v>196954</v>
      </c>
      <c r="C7" s="9">
        <f t="shared" si="0"/>
        <v>132106</v>
      </c>
      <c r="D7" s="9">
        <f t="shared" si="0"/>
        <v>157602</v>
      </c>
      <c r="E7" s="9">
        <f t="shared" si="0"/>
        <v>31990</v>
      </c>
      <c r="F7" s="9">
        <f t="shared" si="0"/>
        <v>107829</v>
      </c>
      <c r="G7" s="9">
        <f t="shared" si="0"/>
        <v>164483</v>
      </c>
      <c r="H7" s="9">
        <f t="shared" si="0"/>
        <v>22084</v>
      </c>
      <c r="I7" s="9">
        <f t="shared" si="0"/>
        <v>132573</v>
      </c>
      <c r="J7" s="9">
        <f t="shared" si="0"/>
        <v>123020</v>
      </c>
      <c r="K7" s="9">
        <f t="shared" si="0"/>
        <v>178503</v>
      </c>
      <c r="L7" s="9">
        <f t="shared" si="0"/>
        <v>137466</v>
      </c>
      <c r="M7" s="9">
        <f t="shared" si="0"/>
        <v>58069</v>
      </c>
      <c r="N7" s="9">
        <f t="shared" si="0"/>
        <v>34681</v>
      </c>
      <c r="O7" s="9">
        <f t="shared" si="0"/>
        <v>1477360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11476</v>
      </c>
      <c r="C8" s="11">
        <f t="shared" si="1"/>
        <v>10362</v>
      </c>
      <c r="D8" s="11">
        <f t="shared" si="1"/>
        <v>9258</v>
      </c>
      <c r="E8" s="11">
        <f t="shared" si="1"/>
        <v>1636</v>
      </c>
      <c r="F8" s="11">
        <f t="shared" si="1"/>
        <v>5862</v>
      </c>
      <c r="G8" s="11">
        <f t="shared" si="1"/>
        <v>9372</v>
      </c>
      <c r="H8" s="11">
        <f t="shared" si="1"/>
        <v>1691</v>
      </c>
      <c r="I8" s="11">
        <f t="shared" si="1"/>
        <v>10720</v>
      </c>
      <c r="J8" s="11">
        <f t="shared" si="1"/>
        <v>7916</v>
      </c>
      <c r="K8" s="11">
        <f t="shared" si="1"/>
        <v>8218</v>
      </c>
      <c r="L8" s="11">
        <f t="shared" si="1"/>
        <v>6295</v>
      </c>
      <c r="M8" s="11">
        <f t="shared" si="1"/>
        <v>2926</v>
      </c>
      <c r="N8" s="11">
        <f t="shared" si="1"/>
        <v>2356</v>
      </c>
      <c r="O8" s="11">
        <f t="shared" si="1"/>
        <v>88088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11476</v>
      </c>
      <c r="C9" s="11">
        <v>10362</v>
      </c>
      <c r="D9" s="11">
        <v>9258</v>
      </c>
      <c r="E9" s="11">
        <v>1636</v>
      </c>
      <c r="F9" s="11">
        <v>5862</v>
      </c>
      <c r="G9" s="11">
        <v>9372</v>
      </c>
      <c r="H9" s="11">
        <v>1687</v>
      </c>
      <c r="I9" s="11">
        <v>10720</v>
      </c>
      <c r="J9" s="11">
        <v>7916</v>
      </c>
      <c r="K9" s="11">
        <v>8214</v>
      </c>
      <c r="L9" s="11">
        <v>6295</v>
      </c>
      <c r="M9" s="11">
        <v>2926</v>
      </c>
      <c r="N9" s="11">
        <v>2356</v>
      </c>
      <c r="O9" s="11">
        <f>SUM(B9:N9)</f>
        <v>88080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4</v>
      </c>
      <c r="L10" s="13">
        <v>0</v>
      </c>
      <c r="M10" s="13">
        <v>0</v>
      </c>
      <c r="N10" s="13">
        <v>0</v>
      </c>
      <c r="O10" s="11">
        <f>SUM(B10:N10)</f>
        <v>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185478</v>
      </c>
      <c r="C11" s="13">
        <v>121744</v>
      </c>
      <c r="D11" s="13">
        <v>148344</v>
      </c>
      <c r="E11" s="13">
        <v>30354</v>
      </c>
      <c r="F11" s="13">
        <v>101967</v>
      </c>
      <c r="G11" s="13">
        <v>155111</v>
      </c>
      <c r="H11" s="13">
        <v>20393</v>
      </c>
      <c r="I11" s="13">
        <v>121853</v>
      </c>
      <c r="J11" s="13">
        <v>115104</v>
      </c>
      <c r="K11" s="13">
        <v>170285</v>
      </c>
      <c r="L11" s="13">
        <v>131171</v>
      </c>
      <c r="M11" s="13">
        <v>55143</v>
      </c>
      <c r="N11" s="13">
        <v>32325</v>
      </c>
      <c r="O11" s="11">
        <f>SUM(B11:N11)</f>
        <v>1389272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1.386549172271699</v>
      </c>
      <c r="C15" s="19">
        <v>1.39481487137911</v>
      </c>
      <c r="D15" s="19">
        <v>1.40008279722993</v>
      </c>
      <c r="E15" s="19">
        <v>1.068127195011904</v>
      </c>
      <c r="F15" s="19">
        <v>1.696739052848188</v>
      </c>
      <c r="G15" s="19">
        <v>1.734984440563234</v>
      </c>
      <c r="H15" s="19">
        <v>1.732917508372406</v>
      </c>
      <c r="I15" s="19">
        <v>1.399291527721595</v>
      </c>
      <c r="J15" s="19">
        <v>1.409991603326388</v>
      </c>
      <c r="K15" s="19">
        <v>1.356105305743069</v>
      </c>
      <c r="L15" s="19">
        <v>1.471050948113977</v>
      </c>
      <c r="M15" s="19">
        <v>1.478266434817818</v>
      </c>
      <c r="N15" s="19">
        <v>1.425022032631148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682158.3700000001</v>
      </c>
      <c r="C17" s="24">
        <f aca="true" t="shared" si="2" ref="C17:N17">C18+C19+C20+C21+C22+C23+C24+C25</f>
        <v>459222.24000000005</v>
      </c>
      <c r="D17" s="24">
        <f t="shared" si="2"/>
        <v>472978.94999999995</v>
      </c>
      <c r="E17" s="24">
        <f t="shared" si="2"/>
        <v>129373.41999999998</v>
      </c>
      <c r="F17" s="24">
        <f t="shared" si="2"/>
        <v>450970.63</v>
      </c>
      <c r="G17" s="24">
        <f t="shared" si="2"/>
        <v>586413.44</v>
      </c>
      <c r="H17" s="24">
        <f t="shared" si="2"/>
        <v>103489.05</v>
      </c>
      <c r="I17" s="24">
        <f t="shared" si="2"/>
        <v>467223.9</v>
      </c>
      <c r="J17" s="24">
        <f t="shared" si="2"/>
        <v>419520.41000000003</v>
      </c>
      <c r="K17" s="24">
        <f t="shared" si="2"/>
        <v>574002.7399999999</v>
      </c>
      <c r="L17" s="24">
        <f t="shared" si="2"/>
        <v>544731.97</v>
      </c>
      <c r="M17" s="24">
        <f t="shared" si="2"/>
        <v>281942.29000000004</v>
      </c>
      <c r="N17" s="24">
        <f t="shared" si="2"/>
        <v>139470.27</v>
      </c>
      <c r="O17" s="24">
        <f>O18+O19+O20+O21+O22+O23+O24+O25</f>
        <v>5311497.68</v>
      </c>
      <c r="Q17" s="25"/>
      <c r="R17" s="59"/>
      <c r="S17" s="59"/>
      <c r="T17" s="59"/>
      <c r="U17" s="59"/>
      <c r="V17" s="59"/>
      <c r="W17" s="59"/>
    </row>
    <row r="18" spans="1:15" ht="18.75" customHeight="1">
      <c r="A18" s="26" t="s">
        <v>34</v>
      </c>
      <c r="B18" s="30">
        <f aca="true" t="shared" si="3" ref="B18:N18">ROUND(B13*B7,2)</f>
        <v>434322.96</v>
      </c>
      <c r="C18" s="30">
        <f t="shared" si="3"/>
        <v>300871.42</v>
      </c>
      <c r="D18" s="30">
        <f t="shared" si="3"/>
        <v>314715.43</v>
      </c>
      <c r="E18" s="30">
        <f t="shared" si="3"/>
        <v>109281.04</v>
      </c>
      <c r="F18" s="30">
        <f t="shared" si="3"/>
        <v>249483.96</v>
      </c>
      <c r="G18" s="30">
        <f t="shared" si="3"/>
        <v>312846.67</v>
      </c>
      <c r="H18" s="30">
        <f t="shared" si="3"/>
        <v>56320.83</v>
      </c>
      <c r="I18" s="30">
        <f t="shared" si="3"/>
        <v>299535.44</v>
      </c>
      <c r="J18" s="30">
        <f t="shared" si="3"/>
        <v>279759.78</v>
      </c>
      <c r="K18" s="30">
        <f t="shared" si="3"/>
        <v>383977.8</v>
      </c>
      <c r="L18" s="30">
        <f t="shared" si="3"/>
        <v>336544.26</v>
      </c>
      <c r="M18" s="30">
        <f t="shared" si="3"/>
        <v>164230.75</v>
      </c>
      <c r="N18" s="30">
        <f t="shared" si="3"/>
        <v>88641.17</v>
      </c>
      <c r="O18" s="30">
        <f aca="true" t="shared" si="4" ref="O18:O25">SUM(B18:N18)</f>
        <v>3330531.51</v>
      </c>
    </row>
    <row r="19" spans="1:23" ht="18.75" customHeight="1">
      <c r="A19" s="26" t="s">
        <v>35</v>
      </c>
      <c r="B19" s="30">
        <f>IF(B15&lt;&gt;0,ROUND((B15-1)*B18,2),0)</f>
        <v>167887.18</v>
      </c>
      <c r="C19" s="30">
        <f aca="true" t="shared" si="5" ref="C19:N19">IF(C15&lt;&gt;0,ROUND((C15-1)*C18,2),0)</f>
        <v>118788.51</v>
      </c>
      <c r="D19" s="30">
        <f t="shared" si="5"/>
        <v>125912.23</v>
      </c>
      <c r="E19" s="30">
        <f t="shared" si="5"/>
        <v>7445.01</v>
      </c>
      <c r="F19" s="30">
        <f t="shared" si="5"/>
        <v>173825.22</v>
      </c>
      <c r="G19" s="30">
        <f t="shared" si="5"/>
        <v>229937.43</v>
      </c>
      <c r="H19" s="30">
        <f t="shared" si="5"/>
        <v>41278.52</v>
      </c>
      <c r="I19" s="30">
        <f t="shared" si="5"/>
        <v>119601.96</v>
      </c>
      <c r="J19" s="30">
        <f t="shared" si="5"/>
        <v>114699.16</v>
      </c>
      <c r="K19" s="30">
        <f t="shared" si="5"/>
        <v>136736.53</v>
      </c>
      <c r="L19" s="30">
        <f t="shared" si="5"/>
        <v>158529.49</v>
      </c>
      <c r="M19" s="30">
        <f t="shared" si="5"/>
        <v>78546.06</v>
      </c>
      <c r="N19" s="30">
        <f t="shared" si="5"/>
        <v>37674.45</v>
      </c>
      <c r="O19" s="30">
        <f t="shared" si="4"/>
        <v>1510861.75</v>
      </c>
      <c r="W19" s="60"/>
    </row>
    <row r="20" spans="1:15" ht="18.75" customHeight="1">
      <c r="A20" s="26" t="s">
        <v>36</v>
      </c>
      <c r="B20" s="30">
        <v>29963.63</v>
      </c>
      <c r="C20" s="30">
        <v>22742.23</v>
      </c>
      <c r="D20" s="30">
        <v>15003.98</v>
      </c>
      <c r="E20" s="30">
        <v>5313.79</v>
      </c>
      <c r="F20" s="30">
        <v>12637.12</v>
      </c>
      <c r="G20" s="30">
        <v>18803.1</v>
      </c>
      <c r="H20" s="30">
        <v>2720.83</v>
      </c>
      <c r="I20" s="30">
        <v>13060.92</v>
      </c>
      <c r="J20" s="30">
        <v>16697.49</v>
      </c>
      <c r="K20" s="30">
        <v>23254.33</v>
      </c>
      <c r="L20" s="30">
        <v>23051.12</v>
      </c>
      <c r="M20" s="30">
        <v>13832.32</v>
      </c>
      <c r="N20" s="30">
        <v>4689.01</v>
      </c>
      <c r="O20" s="30">
        <f t="shared" si="4"/>
        <v>201769.87</v>
      </c>
    </row>
    <row r="21" spans="1:15" ht="18.75" customHeight="1">
      <c r="A21" s="26" t="s">
        <v>37</v>
      </c>
      <c r="B21" s="30">
        <v>2969.88</v>
      </c>
      <c r="C21" s="30">
        <v>2969.88</v>
      </c>
      <c r="D21" s="30">
        <v>1484.94</v>
      </c>
      <c r="E21" s="30">
        <v>1484.94</v>
      </c>
      <c r="F21" s="30">
        <v>1484.94</v>
      </c>
      <c r="G21" s="30">
        <v>1484.94</v>
      </c>
      <c r="H21" s="30">
        <v>1484.94</v>
      </c>
      <c r="I21" s="30">
        <v>1484.94</v>
      </c>
      <c r="J21" s="30">
        <v>1484.94</v>
      </c>
      <c r="K21" s="30">
        <v>1484.94</v>
      </c>
      <c r="L21" s="30">
        <v>1484.94</v>
      </c>
      <c r="M21" s="30">
        <v>1484.94</v>
      </c>
      <c r="N21" s="30">
        <v>1484.94</v>
      </c>
      <c r="O21" s="30">
        <f t="shared" si="4"/>
        <v>22274.1</v>
      </c>
    </row>
    <row r="22" spans="1:15" ht="18.75" customHeight="1">
      <c r="A22" s="26" t="s">
        <v>38</v>
      </c>
      <c r="B22" s="30">
        <v>-2675.07</v>
      </c>
      <c r="C22" s="30">
        <v>-3971.29</v>
      </c>
      <c r="D22" s="30">
        <v>-8824.64</v>
      </c>
      <c r="E22" s="30">
        <v>-513.11</v>
      </c>
      <c r="F22" s="30">
        <v>-8429.92</v>
      </c>
      <c r="G22" s="30">
        <v>-2470.36</v>
      </c>
      <c r="H22" s="30">
        <v>-3420.71</v>
      </c>
      <c r="I22" s="30">
        <v>0</v>
      </c>
      <c r="J22" s="30">
        <v>-9581.43</v>
      </c>
      <c r="K22" s="30">
        <v>-4970.72</v>
      </c>
      <c r="L22" s="30">
        <v>-8235.21</v>
      </c>
      <c r="M22" s="30">
        <v>0</v>
      </c>
      <c r="N22" s="30">
        <v>0</v>
      </c>
      <c r="O22" s="30">
        <f t="shared" si="4"/>
        <v>-53092.46</v>
      </c>
    </row>
    <row r="23" spans="1:26" ht="18.75" customHeight="1">
      <c r="A23" s="26" t="s">
        <v>69</v>
      </c>
      <c r="B23" s="30">
        <v>0</v>
      </c>
      <c r="C23" s="30">
        <v>-821.1</v>
      </c>
      <c r="D23" s="30">
        <v>-668.88</v>
      </c>
      <c r="E23" s="30">
        <v>-471.24</v>
      </c>
      <c r="F23" s="30">
        <v>0</v>
      </c>
      <c r="G23" s="30">
        <v>0</v>
      </c>
      <c r="H23" s="30">
        <v>-1691</v>
      </c>
      <c r="I23" s="30">
        <v>-166.42</v>
      </c>
      <c r="J23" s="30">
        <v>-3796.2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-7614.84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49689.79</v>
      </c>
      <c r="C25" s="30">
        <v>18642.59</v>
      </c>
      <c r="D25" s="30">
        <v>25355.89</v>
      </c>
      <c r="E25" s="30">
        <v>6832.99</v>
      </c>
      <c r="F25" s="30">
        <v>21969.31</v>
      </c>
      <c r="G25" s="30">
        <v>25811.66</v>
      </c>
      <c r="H25" s="30">
        <v>6795.64</v>
      </c>
      <c r="I25" s="30">
        <v>33707.06</v>
      </c>
      <c r="J25" s="30">
        <v>20256.67</v>
      </c>
      <c r="K25" s="30">
        <v>33519.86</v>
      </c>
      <c r="L25" s="30">
        <v>33357.37</v>
      </c>
      <c r="M25" s="30">
        <v>23848.22</v>
      </c>
      <c r="N25" s="30">
        <v>6980.7</v>
      </c>
      <c r="O25" s="30">
        <f t="shared" si="4"/>
        <v>306767.75000000006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-50494.4</v>
      </c>
      <c r="C27" s="30">
        <f>+C28+C30+C41+C42+C45-C46</f>
        <v>-45592.8</v>
      </c>
      <c r="D27" s="30">
        <f t="shared" si="6"/>
        <v>-42973.32</v>
      </c>
      <c r="E27" s="30">
        <f t="shared" si="6"/>
        <v>-7198.4</v>
      </c>
      <c r="F27" s="30">
        <f t="shared" si="6"/>
        <v>-25792.8</v>
      </c>
      <c r="G27" s="30">
        <f t="shared" si="6"/>
        <v>-41236.8</v>
      </c>
      <c r="H27" s="30">
        <f t="shared" si="6"/>
        <v>-15975.990000000002</v>
      </c>
      <c r="I27" s="30">
        <f t="shared" si="6"/>
        <v>-47168</v>
      </c>
      <c r="J27" s="30">
        <f t="shared" si="6"/>
        <v>-34830.4</v>
      </c>
      <c r="K27" s="30">
        <f t="shared" si="6"/>
        <v>-36141.6</v>
      </c>
      <c r="L27" s="30">
        <f t="shared" si="6"/>
        <v>-27698</v>
      </c>
      <c r="M27" s="30">
        <f t="shared" si="6"/>
        <v>-12874.4</v>
      </c>
      <c r="N27" s="30">
        <f t="shared" si="6"/>
        <v>-10366.4</v>
      </c>
      <c r="O27" s="30">
        <f t="shared" si="6"/>
        <v>-398343.31000000006</v>
      </c>
    </row>
    <row r="28" spans="1:15" ht="18.75" customHeight="1">
      <c r="A28" s="26" t="s">
        <v>40</v>
      </c>
      <c r="B28" s="31">
        <f>+B29</f>
        <v>-50494.4</v>
      </c>
      <c r="C28" s="31">
        <f>+C29</f>
        <v>-45592.8</v>
      </c>
      <c r="D28" s="31">
        <f aca="true" t="shared" si="7" ref="D28:O28">+D29</f>
        <v>-40735.2</v>
      </c>
      <c r="E28" s="31">
        <f t="shared" si="7"/>
        <v>-7198.4</v>
      </c>
      <c r="F28" s="31">
        <f t="shared" si="7"/>
        <v>-25792.8</v>
      </c>
      <c r="G28" s="31">
        <f t="shared" si="7"/>
        <v>-41236.8</v>
      </c>
      <c r="H28" s="31">
        <f t="shared" si="7"/>
        <v>-7422.8</v>
      </c>
      <c r="I28" s="31">
        <f t="shared" si="7"/>
        <v>-47168</v>
      </c>
      <c r="J28" s="31">
        <f t="shared" si="7"/>
        <v>-34830.4</v>
      </c>
      <c r="K28" s="31">
        <f t="shared" si="7"/>
        <v>-36141.6</v>
      </c>
      <c r="L28" s="31">
        <f t="shared" si="7"/>
        <v>-27698</v>
      </c>
      <c r="M28" s="31">
        <f t="shared" si="7"/>
        <v>-12874.4</v>
      </c>
      <c r="N28" s="31">
        <f t="shared" si="7"/>
        <v>-10366.4</v>
      </c>
      <c r="O28" s="31">
        <f t="shared" si="7"/>
        <v>-387552.00000000006</v>
      </c>
    </row>
    <row r="29" spans="1:26" ht="18.75" customHeight="1">
      <c r="A29" s="27" t="s">
        <v>41</v>
      </c>
      <c r="B29" s="16">
        <f>ROUND((-B9)*$G$3,2)</f>
        <v>-50494.4</v>
      </c>
      <c r="C29" s="16">
        <f aca="true" t="shared" si="8" ref="C29:N29">ROUND((-C9)*$G$3,2)</f>
        <v>-45592.8</v>
      </c>
      <c r="D29" s="16">
        <f t="shared" si="8"/>
        <v>-40735.2</v>
      </c>
      <c r="E29" s="16">
        <f t="shared" si="8"/>
        <v>-7198.4</v>
      </c>
      <c r="F29" s="16">
        <f t="shared" si="8"/>
        <v>-25792.8</v>
      </c>
      <c r="G29" s="16">
        <f t="shared" si="8"/>
        <v>-41236.8</v>
      </c>
      <c r="H29" s="16">
        <f t="shared" si="8"/>
        <v>-7422.8</v>
      </c>
      <c r="I29" s="16">
        <f t="shared" si="8"/>
        <v>-47168</v>
      </c>
      <c r="J29" s="16">
        <f t="shared" si="8"/>
        <v>-34830.4</v>
      </c>
      <c r="K29" s="16">
        <f t="shared" si="8"/>
        <v>-36141.6</v>
      </c>
      <c r="L29" s="16">
        <f t="shared" si="8"/>
        <v>-27698</v>
      </c>
      <c r="M29" s="16">
        <f t="shared" si="8"/>
        <v>-12874.4</v>
      </c>
      <c r="N29" s="16">
        <f t="shared" si="8"/>
        <v>-10366.4</v>
      </c>
      <c r="O29" s="32">
        <f aca="true" t="shared" si="9" ref="O29:O46">SUM(B29:N29)</f>
        <v>-387552.00000000006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75</v>
      </c>
      <c r="B41" s="35">
        <v>0</v>
      </c>
      <c r="C41" s="35">
        <v>0</v>
      </c>
      <c r="D41" s="35">
        <v>-2238.12</v>
      </c>
      <c r="E41" s="35"/>
      <c r="F41" s="35"/>
      <c r="G41" s="35"/>
      <c r="H41" s="35">
        <v>-483.47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-2721.59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631663.9700000001</v>
      </c>
      <c r="C44" s="36">
        <f t="shared" si="11"/>
        <v>413629.44000000006</v>
      </c>
      <c r="D44" s="36">
        <f t="shared" si="11"/>
        <v>430005.62999999995</v>
      </c>
      <c r="E44" s="36">
        <f t="shared" si="11"/>
        <v>122175.01999999999</v>
      </c>
      <c r="F44" s="36">
        <f t="shared" si="11"/>
        <v>425177.83</v>
      </c>
      <c r="G44" s="36">
        <f t="shared" si="11"/>
        <v>545176.6399999999</v>
      </c>
      <c r="H44" s="36">
        <f t="shared" si="11"/>
        <v>87513.06</v>
      </c>
      <c r="I44" s="36">
        <f t="shared" si="11"/>
        <v>420055.9</v>
      </c>
      <c r="J44" s="36">
        <f t="shared" si="11"/>
        <v>384690.01</v>
      </c>
      <c r="K44" s="36">
        <f t="shared" si="11"/>
        <v>537861.1399999999</v>
      </c>
      <c r="L44" s="36">
        <f t="shared" si="11"/>
        <v>517033.97</v>
      </c>
      <c r="M44" s="36">
        <f t="shared" si="11"/>
        <v>269067.89</v>
      </c>
      <c r="N44" s="36">
        <f t="shared" si="11"/>
        <v>129103.87</v>
      </c>
      <c r="O44" s="36">
        <f>SUM(B44:N44)</f>
        <v>4913154.369999999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-8069.72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-8069.72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 s="43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631663.97</v>
      </c>
      <c r="C50" s="51">
        <f t="shared" si="12"/>
        <v>413629.43</v>
      </c>
      <c r="D50" s="51">
        <f t="shared" si="12"/>
        <v>430005.63</v>
      </c>
      <c r="E50" s="51">
        <f t="shared" si="12"/>
        <v>122175.02</v>
      </c>
      <c r="F50" s="51">
        <f t="shared" si="12"/>
        <v>425177.82</v>
      </c>
      <c r="G50" s="51">
        <f t="shared" si="12"/>
        <v>545176.64</v>
      </c>
      <c r="H50" s="51">
        <f t="shared" si="12"/>
        <v>87513.05</v>
      </c>
      <c r="I50" s="51">
        <f t="shared" si="12"/>
        <v>420055.9</v>
      </c>
      <c r="J50" s="51">
        <f t="shared" si="12"/>
        <v>384690.01</v>
      </c>
      <c r="K50" s="51">
        <f t="shared" si="12"/>
        <v>537861.15</v>
      </c>
      <c r="L50" s="51">
        <f t="shared" si="12"/>
        <v>517033.97</v>
      </c>
      <c r="M50" s="51">
        <f t="shared" si="12"/>
        <v>269067.88</v>
      </c>
      <c r="N50" s="51">
        <f t="shared" si="12"/>
        <v>129103.87</v>
      </c>
      <c r="O50" s="36">
        <f t="shared" si="12"/>
        <v>4913154.34</v>
      </c>
      <c r="Q50"/>
    </row>
    <row r="51" spans="1:18" ht="18.75" customHeight="1">
      <c r="A51" s="26" t="s">
        <v>57</v>
      </c>
      <c r="B51" s="51">
        <v>529818.49</v>
      </c>
      <c r="C51" s="51">
        <v>303033.11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832851.6</v>
      </c>
      <c r="P51"/>
      <c r="Q51"/>
      <c r="R51" s="43"/>
    </row>
    <row r="52" spans="1:16" ht="18.75" customHeight="1">
      <c r="A52" s="26" t="s">
        <v>58</v>
      </c>
      <c r="B52" s="51">
        <v>101845.48</v>
      </c>
      <c r="C52" s="51">
        <v>110596.32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212441.8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430005.63</v>
      </c>
      <c r="E53" s="52">
        <v>0</v>
      </c>
      <c r="F53" s="52">
        <v>0</v>
      </c>
      <c r="G53" s="52">
        <v>0</v>
      </c>
      <c r="H53" s="51">
        <v>87513.05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517518.68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122175.02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122175.02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425177.82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425177.82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545176.64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545176.64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420055.9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420055.9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384690.01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384690.01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537861.15</v>
      </c>
      <c r="L59" s="31">
        <v>517033.97</v>
      </c>
      <c r="M59" s="52">
        <v>0</v>
      </c>
      <c r="N59" s="52">
        <v>0</v>
      </c>
      <c r="O59" s="36">
        <f t="shared" si="13"/>
        <v>1054895.12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269067.88</v>
      </c>
      <c r="N60" s="52">
        <v>0</v>
      </c>
      <c r="O60" s="36">
        <f t="shared" si="13"/>
        <v>269067.88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129103.87</v>
      </c>
      <c r="O61" s="55">
        <f t="shared" si="13"/>
        <v>129103.87</v>
      </c>
      <c r="P61"/>
      <c r="S61"/>
      <c r="Z61"/>
    </row>
    <row r="62" spans="1:12" ht="21" customHeight="1">
      <c r="A62" s="56" t="s">
        <v>74</v>
      </c>
      <c r="B62" s="57"/>
      <c r="C62" s="57"/>
      <c r="D62"/>
      <c r="E62"/>
      <c r="F62"/>
      <c r="G62"/>
      <c r="H62" s="58"/>
      <c r="I62" s="58"/>
      <c r="J62"/>
      <c r="K62"/>
      <c r="L62"/>
    </row>
  </sheetData>
  <sheetProtection/>
  <mergeCells count="5">
    <mergeCell ref="A1:O1"/>
    <mergeCell ref="A2:O2"/>
    <mergeCell ref="A4:A6"/>
    <mergeCell ref="B4:N4"/>
    <mergeCell ref="O4:O6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2021-02-22T19:37:18Z</dcterms:modified>
  <cp:category/>
  <cp:version/>
  <cp:contentType/>
  <cp:contentStatus/>
</cp:coreProperties>
</file>