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<sst xmlns="http://schemas.openxmlformats.org/spreadsheetml/2006/main" count="79" uniqueCount="76">
  <si>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</si>
  <si>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</si>
  <si>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</si>
  <si>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</si>
  <si>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</si>
  <si>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</si>
  <si>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</si>
  <si>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</si>
  <si>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</si>
  <si>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</si>
  <si>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</si>
  <si>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</si>
  <si>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</si>
  <si>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</si>
  <si>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</si>
  <si>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</si>
  <si>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</si>
  <si>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</si>
  <si>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</si>
  <si>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</si>
  <si>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</si>
  <si>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</si>
  <si>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</si>
  <si>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</si>
  <si>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</si>
  <si>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</si>
  <si>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</si>
  <si>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</si>
  <si>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</si>
  <si>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</si>
  <si>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</si>
  <si>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</si>
  <si>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</si>
  <si>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</si>
  <si>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</si>
  <si>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</si>
  <si>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</si>
  <si>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</si>
  <si>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</si>
  <si>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</si>
  <si>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</si>
  <si>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</si>
  <si>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</si>
  <si>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</si>
  <si>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</si>
  <si>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</si>
  <si>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</si>
  <si>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</si>
  <si>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</si>
  <si>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</si>
  <si>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</si>
  <si>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</si>
  <si>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</si>
  <si>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</si>
  <si>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</si>
  <si>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</si>
  <si>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</si>
  <si>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</si>
  <si>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</si>
  <si>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</si>
  <si>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</si>
  <si>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</si>
  <si>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</si>
  <si>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</si>
  <si>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</si>
  <si>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</si>
  <si>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</si>
  <si>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</si>
  <si>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</si>
  <si>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</si>
  <si>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</si>
  <si>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</si>
  <si>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</si>
  <si>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12/02/21 - VENCIMENTO 23/02/21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</si>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</sst>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310797</v>
      </c>
      <c r="C7" s="9">
        <f t="shared" si="0"/>
        <v>222229</v>
      </c>
      <c r="D7" s="9">
        <f t="shared" si="0"/>
        <v>246540</v>
      </c>
      <c r="E7" s="9">
        <f t="shared" si="0"/>
        <v>51709</v>
      </c>
      <c r="F7" s="9">
        <f t="shared" si="0"/>
        <v>177676</v>
      </c>
      <c r="G7" s="9">
        <f t="shared" si="0"/>
        <v>285703</v>
      </c>
      <c r="H7" s="9">
        <f t="shared" si="0"/>
        <v>41783</v>
      </c>
      <c r="I7" s="9">
        <f t="shared" si="0"/>
        <v>222624</v>
      </c>
      <c r="J7" s="9">
        <f t="shared" si="0"/>
        <v>200439</v>
      </c>
      <c r="K7" s="9">
        <f t="shared" si="0"/>
        <v>281039</v>
      </c>
      <c r="L7" s="9">
        <f t="shared" si="0"/>
        <v>213452</v>
      </c>
      <c r="M7" s="9">
        <f t="shared" si="0"/>
        <v>98345</v>
      </c>
      <c r="N7" s="9">
        <f t="shared" si="0"/>
        <v>63732</v>
      </c>
      <c r="O7" s="9">
        <f t="shared" si="0"/>
        <v>2416068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14771</v>
      </c>
      <c r="C8" s="11">
        <f t="shared" si="1"/>
        <v>14160</v>
      </c>
      <c r="D8" s="11">
        <f t="shared" si="1"/>
        <v>11603</v>
      </c>
      <c r="E8" s="11">
        <f t="shared" si="1"/>
        <v>2166</v>
      </c>
      <c r="F8" s="11">
        <f t="shared" si="1"/>
        <v>8017</v>
      </c>
      <c r="G8" s="11">
        <f t="shared" si="1"/>
        <v>13199</v>
      </c>
      <c r="H8" s="11">
        <f t="shared" si="1"/>
        <v>2622</v>
      </c>
      <c r="I8" s="11">
        <f t="shared" si="1"/>
        <v>14741</v>
      </c>
      <c r="J8" s="11">
        <f t="shared" si="1"/>
        <v>10694</v>
      </c>
      <c r="K8" s="11">
        <f t="shared" si="1"/>
        <v>9962</v>
      </c>
      <c r="L8" s="11">
        <f t="shared" si="1"/>
        <v>8071</v>
      </c>
      <c r="M8" s="11">
        <f t="shared" si="1"/>
        <v>4787</v>
      </c>
      <c r="N8" s="11">
        <f t="shared" si="1"/>
        <v>4021</v>
      </c>
      <c r="O8" s="11">
        <f t="shared" si="1"/>
        <v>118814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14771</v>
      </c>
      <c r="C9" s="11">
        <v>14160</v>
      </c>
      <c r="D9" s="11">
        <v>11603</v>
      </c>
      <c r="E9" s="11">
        <v>2166</v>
      </c>
      <c r="F9" s="11">
        <v>8017</v>
      </c>
      <c r="G9" s="11">
        <v>13199</v>
      </c>
      <c r="H9" s="11">
        <v>2618</v>
      </c>
      <c r="I9" s="11">
        <v>14738</v>
      </c>
      <c r="J9" s="11">
        <v>10694</v>
      </c>
      <c r="K9" s="11">
        <v>9956</v>
      </c>
      <c r="L9" s="11">
        <v>8071</v>
      </c>
      <c r="M9" s="11">
        <v>4779</v>
      </c>
      <c r="N9" s="11">
        <v>4021</v>
      </c>
      <c r="O9" s="11">
        <f>SUM(B9:N9)</f>
        <v>118793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3</v>
      </c>
      <c r="J10" s="13">
        <v>0</v>
      </c>
      <c r="K10" s="13">
        <v>6</v>
      </c>
      <c r="L10" s="13">
        <v>0</v>
      </c>
      <c r="M10" s="13">
        <v>8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296026</v>
      </c>
      <c r="C11" s="13">
        <v>208069</v>
      </c>
      <c r="D11" s="13">
        <v>234937</v>
      </c>
      <c r="E11" s="13">
        <v>49543</v>
      </c>
      <c r="F11" s="13">
        <v>169659</v>
      </c>
      <c r="G11" s="13">
        <v>272504</v>
      </c>
      <c r="H11" s="13">
        <v>39161</v>
      </c>
      <c r="I11" s="13">
        <v>207883</v>
      </c>
      <c r="J11" s="13">
        <v>189745</v>
      </c>
      <c r="K11" s="13">
        <v>271077</v>
      </c>
      <c r="L11" s="13">
        <v>205381</v>
      </c>
      <c r="M11" s="13">
        <v>93558</v>
      </c>
      <c r="N11" s="13">
        <v>59711</v>
      </c>
      <c r="O11" s="11">
        <f>SUM(B11:N11)</f>
        <v>2297254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1.386549172271699</v>
      </c>
      <c r="C15" s="19">
        <v>1.414142565540336</v>
      </c>
      <c r="D15" s="19">
        <v>1.364349814640434</v>
      </c>
      <c r="E15" s="19">
        <v>1.050325089958671</v>
      </c>
      <c r="F15" s="19">
        <v>1.676683055203892</v>
      </c>
      <c r="G15" s="19">
        <v>1.712741022811376</v>
      </c>
      <c r="H15" s="19">
        <v>1.885822008357724</v>
      </c>
      <c r="I15" s="19">
        <v>1.402576230497833</v>
      </c>
      <c r="J15" s="19">
        <v>1.417059215430591</v>
      </c>
      <c r="K15" s="19">
        <v>1.320418337055415</v>
      </c>
      <c r="L15" s="19">
        <v>1.429020917937277</v>
      </c>
      <c r="M15" s="19">
        <v>1.466938726416715</v>
      </c>
      <c r="N15" s="19">
        <v>1.415521853641915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1039523.8200000002</v>
      </c>
      <c r="C17" s="24">
        <f aca="true" t="shared" si="2" ref="C17:N17">C18+C19+C20+C21+C22+C23+C24+C25</f>
        <v>760694.46</v>
      </c>
      <c r="D17" s="24">
        <f t="shared" si="2"/>
        <v>707832.3099999999</v>
      </c>
      <c r="E17" s="24">
        <f t="shared" si="2"/>
        <v>200182.44</v>
      </c>
      <c r="F17" s="24">
        <f t="shared" si="2"/>
        <v>720438.65</v>
      </c>
      <c r="G17" s="24">
        <f t="shared" si="2"/>
        <v>982386.1399999999</v>
      </c>
      <c r="H17" s="24">
        <f t="shared" si="2"/>
        <v>209257.42</v>
      </c>
      <c r="I17" s="24">
        <f t="shared" si="2"/>
        <v>756333.46</v>
      </c>
      <c r="J17" s="24">
        <f t="shared" si="2"/>
        <v>679039.2000000001</v>
      </c>
      <c r="K17" s="24">
        <f t="shared" si="2"/>
        <v>861770.55</v>
      </c>
      <c r="L17" s="24">
        <f t="shared" si="2"/>
        <v>804889.13</v>
      </c>
      <c r="M17" s="24">
        <f t="shared" si="2"/>
        <v>447871.95000000007</v>
      </c>
      <c r="N17" s="24">
        <f t="shared" si="2"/>
        <v>247010.00000000003</v>
      </c>
      <c r="O17" s="24">
        <f>O18+O19+O20+O21+O22+O23+O24+O25</f>
        <v>8417229.53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685369.54</v>
      </c>
      <c r="C18" s="30">
        <f t="shared" si="3"/>
        <v>506126.55</v>
      </c>
      <c r="D18" s="30">
        <f t="shared" si="3"/>
        <v>492315.73</v>
      </c>
      <c r="E18" s="30">
        <f t="shared" si="3"/>
        <v>176643.11</v>
      </c>
      <c r="F18" s="30">
        <f t="shared" si="3"/>
        <v>411088.96</v>
      </c>
      <c r="G18" s="30">
        <f t="shared" si="3"/>
        <v>543407.11</v>
      </c>
      <c r="H18" s="30">
        <f t="shared" si="3"/>
        <v>106559.18</v>
      </c>
      <c r="I18" s="30">
        <f t="shared" si="3"/>
        <v>502996.67</v>
      </c>
      <c r="J18" s="30">
        <f t="shared" si="3"/>
        <v>455818.33</v>
      </c>
      <c r="K18" s="30">
        <f t="shared" si="3"/>
        <v>604542.99</v>
      </c>
      <c r="L18" s="30">
        <f t="shared" si="3"/>
        <v>522573.19</v>
      </c>
      <c r="M18" s="30">
        <f t="shared" si="3"/>
        <v>278139.33</v>
      </c>
      <c r="N18" s="30">
        <f t="shared" si="3"/>
        <v>162892.62</v>
      </c>
      <c r="O18" s="30">
        <f aca="true" t="shared" si="4" ref="O18:O25">SUM(B18:N18)</f>
        <v>5448473.3100000005</v>
      </c>
    </row>
    <row r="19" spans="1:23" ht="18.75" customHeight="1">
      <c r="A19" s="26" t="s">
        <v>35</v>
      </c>
      <c r="B19" s="30">
        <f>IF(B15&lt;&gt;0,ROUND((B15-1)*B18,2),0)</f>
        <v>264929.03</v>
      </c>
      <c r="C19" s="30">
        <f aca="true" t="shared" si="5" ref="C19:N19">IF(C15&lt;&gt;0,ROUND((C15-1)*C18,2),0)</f>
        <v>209608.55</v>
      </c>
      <c r="D19" s="30">
        <f t="shared" si="5"/>
        <v>179375.14</v>
      </c>
      <c r="E19" s="30">
        <f t="shared" si="5"/>
        <v>8889.58</v>
      </c>
      <c r="F19" s="30">
        <f t="shared" si="5"/>
        <v>278176.93</v>
      </c>
      <c r="G19" s="30">
        <f t="shared" si="5"/>
        <v>387308.54</v>
      </c>
      <c r="H19" s="30">
        <f t="shared" si="5"/>
        <v>94392.47</v>
      </c>
      <c r="I19" s="30">
        <f t="shared" si="5"/>
        <v>202494.5</v>
      </c>
      <c r="J19" s="30">
        <f t="shared" si="5"/>
        <v>190103.24</v>
      </c>
      <c r="K19" s="30">
        <f t="shared" si="5"/>
        <v>193706.66</v>
      </c>
      <c r="L19" s="30">
        <f t="shared" si="5"/>
        <v>224194.83</v>
      </c>
      <c r="M19" s="30">
        <f t="shared" si="5"/>
        <v>129874.02</v>
      </c>
      <c r="N19" s="30">
        <f t="shared" si="5"/>
        <v>67685.44</v>
      </c>
      <c r="O19" s="30">
        <f t="shared" si="4"/>
        <v>2430738.9299999997</v>
      </c>
      <c r="W19" s="62"/>
    </row>
    <row r="20" spans="1:15" ht="18.75" customHeight="1">
      <c r="A20" s="26" t="s">
        <v>36</v>
      </c>
      <c r="B20" s="30">
        <v>39240.65</v>
      </c>
      <c r="C20" s="30">
        <v>27646.62</v>
      </c>
      <c r="D20" s="30">
        <v>19713.84</v>
      </c>
      <c r="E20" s="30">
        <v>7551.79</v>
      </c>
      <c r="F20" s="30">
        <v>16743.92</v>
      </c>
      <c r="G20" s="30">
        <v>27486.99</v>
      </c>
      <c r="H20" s="30">
        <v>4335.9</v>
      </c>
      <c r="I20" s="30">
        <v>15650.29</v>
      </c>
      <c r="J20" s="30">
        <v>24584.93</v>
      </c>
      <c r="K20" s="30">
        <v>34528.28</v>
      </c>
      <c r="L20" s="30">
        <v>32675.45</v>
      </c>
      <c r="M20" s="30">
        <v>14674.8</v>
      </c>
      <c r="N20" s="30">
        <v>8038.01</v>
      </c>
      <c r="O20" s="30">
        <f t="shared" si="4"/>
        <v>272871.47000000003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-328.44</v>
      </c>
      <c r="D23" s="30">
        <v>-1588.59</v>
      </c>
      <c r="E23" s="30">
        <v>-706.86</v>
      </c>
      <c r="F23" s="30">
        <v>-595.49</v>
      </c>
      <c r="G23" s="30">
        <v>-642.74</v>
      </c>
      <c r="H23" s="30">
        <v>-890</v>
      </c>
      <c r="I23" s="30">
        <v>0</v>
      </c>
      <c r="J23" s="30">
        <v>-3627.48</v>
      </c>
      <c r="K23" s="30">
        <v>-1041.46</v>
      </c>
      <c r="L23" s="30">
        <v>-1161.44</v>
      </c>
      <c r="M23" s="30">
        <v>-149.36</v>
      </c>
      <c r="N23" s="30">
        <v>-71.71</v>
      </c>
      <c r="O23" s="30">
        <f t="shared" si="4"/>
        <v>-10803.570000000002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306767.75000000006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-64992.4</v>
      </c>
      <c r="C27" s="30">
        <f>+C28+C30+C41+C42+C45-C46</f>
        <v>-62304</v>
      </c>
      <c r="D27" s="30">
        <f t="shared" si="6"/>
        <v>-54465.579999999994</v>
      </c>
      <c r="E27" s="30">
        <f t="shared" si="6"/>
        <v>-9530.4</v>
      </c>
      <c r="F27" s="30">
        <f t="shared" si="6"/>
        <v>-35274.8</v>
      </c>
      <c r="G27" s="30">
        <f t="shared" si="6"/>
        <v>-58075.6</v>
      </c>
      <c r="H27" s="30">
        <f t="shared" si="6"/>
        <v>-202461.79</v>
      </c>
      <c r="I27" s="30">
        <f t="shared" si="6"/>
        <v>-64847.2</v>
      </c>
      <c r="J27" s="30">
        <f t="shared" si="6"/>
        <v>-47053.6</v>
      </c>
      <c r="K27" s="30">
        <f t="shared" si="6"/>
        <v>-43806.4</v>
      </c>
      <c r="L27" s="30">
        <f t="shared" si="6"/>
        <v>-35512.4</v>
      </c>
      <c r="M27" s="30">
        <f t="shared" si="6"/>
        <v>-21027.6</v>
      </c>
      <c r="N27" s="30">
        <f t="shared" si="6"/>
        <v>-17692.4</v>
      </c>
      <c r="O27" s="30">
        <f t="shared" si="6"/>
        <v>-717044.1699999999</v>
      </c>
    </row>
    <row r="28" spans="1:15" ht="18.75" customHeight="1">
      <c r="A28" s="26" t="s">
        <v>40</v>
      </c>
      <c r="B28" s="31">
        <f>+B29</f>
        <v>-64992.4</v>
      </c>
      <c r="C28" s="31">
        <f>+C29</f>
        <v>-62304</v>
      </c>
      <c r="D28" s="31">
        <f aca="true" t="shared" si="7" ref="D28:O28">+D29</f>
        <v>-51053.2</v>
      </c>
      <c r="E28" s="31">
        <f t="shared" si="7"/>
        <v>-9530.4</v>
      </c>
      <c r="F28" s="31">
        <f t="shared" si="7"/>
        <v>-35274.8</v>
      </c>
      <c r="G28" s="31">
        <f t="shared" si="7"/>
        <v>-58075.6</v>
      </c>
      <c r="H28" s="31">
        <f t="shared" si="7"/>
        <v>-11519.2</v>
      </c>
      <c r="I28" s="31">
        <f t="shared" si="7"/>
        <v>-64847.2</v>
      </c>
      <c r="J28" s="31">
        <f t="shared" si="7"/>
        <v>-47053.6</v>
      </c>
      <c r="K28" s="31">
        <f t="shared" si="7"/>
        <v>-43806.4</v>
      </c>
      <c r="L28" s="31">
        <f t="shared" si="7"/>
        <v>-35512.4</v>
      </c>
      <c r="M28" s="31">
        <f t="shared" si="7"/>
        <v>-21027.6</v>
      </c>
      <c r="N28" s="31">
        <f t="shared" si="7"/>
        <v>-17692.4</v>
      </c>
      <c r="O28" s="31">
        <f t="shared" si="7"/>
        <v>-522689.2</v>
      </c>
    </row>
    <row r="29" spans="1:26" ht="18.75" customHeight="1">
      <c r="A29" s="27" t="s">
        <v>41</v>
      </c>
      <c r="B29" s="16">
        <f>ROUND((-B9)*$G$3,2)</f>
        <v>-64992.4</v>
      </c>
      <c r="C29" s="16">
        <f aca="true" t="shared" si="8" ref="C29:N29">ROUND((-C9)*$G$3,2)</f>
        <v>-62304</v>
      </c>
      <c r="D29" s="16">
        <f t="shared" si="8"/>
        <v>-51053.2</v>
      </c>
      <c r="E29" s="16">
        <f t="shared" si="8"/>
        <v>-9530.4</v>
      </c>
      <c r="F29" s="16">
        <f t="shared" si="8"/>
        <v>-35274.8</v>
      </c>
      <c r="G29" s="16">
        <f t="shared" si="8"/>
        <v>-58075.6</v>
      </c>
      <c r="H29" s="16">
        <f t="shared" si="8"/>
        <v>-11519.2</v>
      </c>
      <c r="I29" s="16">
        <f t="shared" si="8"/>
        <v>-64847.2</v>
      </c>
      <c r="J29" s="16">
        <f t="shared" si="8"/>
        <v>-47053.6</v>
      </c>
      <c r="K29" s="16">
        <f t="shared" si="8"/>
        <v>-43806.4</v>
      </c>
      <c r="L29" s="16">
        <f t="shared" si="8"/>
        <v>-35512.4</v>
      </c>
      <c r="M29" s="16">
        <f t="shared" si="8"/>
        <v>-21027.6</v>
      </c>
      <c r="N29" s="16">
        <f t="shared" si="8"/>
        <v>-17692.4</v>
      </c>
      <c r="O29" s="32">
        <f aca="true" t="shared" si="9" ref="O29:O46">SUM(B29:N29)</f>
        <v>-522689.2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-198000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-198000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-492000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-492000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-3412.38</v>
      </c>
      <c r="E41" s="35"/>
      <c r="F41" s="35"/>
      <c r="G41" s="35"/>
      <c r="H41" s="35">
        <v>-1012.31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-4424.6900000000005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974531.4200000002</v>
      </c>
      <c r="C44" s="36">
        <f t="shared" si="11"/>
        <v>698390.46</v>
      </c>
      <c r="D44" s="36">
        <f t="shared" si="11"/>
        <v>653366.73</v>
      </c>
      <c r="E44" s="36">
        <f t="shared" si="11"/>
        <v>190652.04</v>
      </c>
      <c r="F44" s="36">
        <f t="shared" si="11"/>
        <v>685163.85</v>
      </c>
      <c r="G44" s="36">
        <f t="shared" si="11"/>
        <v>924310.5399999999</v>
      </c>
      <c r="H44" s="36">
        <f t="shared" si="11"/>
        <v>6795.630000000005</v>
      </c>
      <c r="I44" s="36">
        <f t="shared" si="11"/>
        <v>691486.26</v>
      </c>
      <c r="J44" s="36">
        <f t="shared" si="11"/>
        <v>631985.6000000001</v>
      </c>
      <c r="K44" s="36">
        <f t="shared" si="11"/>
        <v>817964.15</v>
      </c>
      <c r="L44" s="36">
        <f t="shared" si="11"/>
        <v>769376.73</v>
      </c>
      <c r="M44" s="36">
        <f t="shared" si="11"/>
        <v>426844.3500000001</v>
      </c>
      <c r="N44" s="36">
        <f t="shared" si="11"/>
        <v>229317.60000000003</v>
      </c>
      <c r="O44" s="36">
        <f>SUM(B44:N44)</f>
        <v>7700185.360000001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-8069.72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-8069.72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974531.43</v>
      </c>
      <c r="C50" s="51">
        <f t="shared" si="12"/>
        <v>698390.45</v>
      </c>
      <c r="D50" s="51">
        <f t="shared" si="12"/>
        <v>653366.73</v>
      </c>
      <c r="E50" s="51">
        <f t="shared" si="12"/>
        <v>190652.05</v>
      </c>
      <c r="F50" s="51">
        <f t="shared" si="12"/>
        <v>685163.86</v>
      </c>
      <c r="G50" s="51">
        <f t="shared" si="12"/>
        <v>924310.53</v>
      </c>
      <c r="H50" s="51">
        <f t="shared" si="12"/>
        <v>6795.64</v>
      </c>
      <c r="I50" s="51">
        <f t="shared" si="12"/>
        <v>691486.26</v>
      </c>
      <c r="J50" s="51">
        <f t="shared" si="12"/>
        <v>631985.59</v>
      </c>
      <c r="K50" s="51">
        <f t="shared" si="12"/>
        <v>817964.16</v>
      </c>
      <c r="L50" s="51">
        <f t="shared" si="12"/>
        <v>769376.72</v>
      </c>
      <c r="M50" s="51">
        <f t="shared" si="12"/>
        <v>426844.35</v>
      </c>
      <c r="N50" s="51">
        <f t="shared" si="12"/>
        <v>229317.6</v>
      </c>
      <c r="O50" s="36">
        <f t="shared" si="12"/>
        <v>7700185.369999998</v>
      </c>
      <c r="Q50"/>
    </row>
    <row r="51" spans="1:18" ht="18.75" customHeight="1">
      <c r="A51" s="26" t="s">
        <v>57</v>
      </c>
      <c r="B51" s="51">
        <v>812684.14</v>
      </c>
      <c r="C51" s="51">
        <v>508061.05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1320745.19</v>
      </c>
      <c r="P51"/>
      <c r="Q51"/>
      <c r="R51" s="43"/>
    </row>
    <row r="52" spans="1:16" ht="18.75" customHeight="1">
      <c r="A52" s="26" t="s">
        <v>58</v>
      </c>
      <c r="B52" s="51">
        <v>161847.29</v>
      </c>
      <c r="C52" s="51">
        <v>190329.4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352176.69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653366.73</v>
      </c>
      <c r="E53" s="52">
        <v>0</v>
      </c>
      <c r="F53" s="52">
        <v>0</v>
      </c>
      <c r="G53" s="52">
        <v>0</v>
      </c>
      <c r="H53" s="51">
        <v>6795.64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660162.37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190652.05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190652.05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685163.86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685163.86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924310.53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924310.53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691486.26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691486.26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631985.59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631985.59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817964.16</v>
      </c>
      <c r="L59" s="31">
        <v>769376.72</v>
      </c>
      <c r="M59" s="52">
        <v>0</v>
      </c>
      <c r="N59" s="52">
        <v>0</v>
      </c>
      <c r="O59" s="36">
        <f t="shared" si="13"/>
        <v>1587340.88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426844.35</v>
      </c>
      <c r="N60" s="52">
        <v>0</v>
      </c>
      <c r="O60" s="36">
        <f t="shared" si="13"/>
        <v>426844.35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229317.6</v>
      </c>
      <c r="O61" s="55">
        <f t="shared" si="13"/>
        <v>229317.6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 s="68"/>
      <c r="E64"/>
      <c r="F64"/>
      <c r="G64"/>
      <c r="H64" s="6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 s="69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2021-02-22T19:31:43Z</dcterms:modified>
  <cp:category/>
  <cp:version/>
  <cp:contentType/>
  <cp:contentStatus/>
</cp:coreProperties>
</file>