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<sst xmlns="http://schemas.openxmlformats.org/spreadsheetml/2006/main" count="80" uniqueCount="77">
  <si>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</si>
  <si>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</si>
  <si>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</si>
  <si>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</si>
  <si>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</si>
  <si>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</si>
  <si>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</si>
  <si>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</si>
  <si>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</si>
  <si>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</si>
  <si>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</si>
  <si>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</si>
  <si>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</si>
  <si>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</si>
  <si>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</si>
  <si>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</si>
  <si>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</si>
  <si>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</si>
  <si>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</si>
  <si>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</si>
  <si>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</si>
  <si>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</si>
  <si>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</si>
  <si>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</si>
  <si>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</si>
  <si>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</si>
  <si>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</si>
  <si>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</si>
  <si>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</si>
  <si>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</si>
  <si>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</si>
  <si>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</si>
  <si>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</si>
  <si>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</si>
  <si>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</si>
  <si>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</si>
  <si>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</si>
  <si>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</si>
  <si>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</si>
  <si>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</si>
  <si>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</si>
  <si>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</si>
  <si>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</si>
  <si>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</si>
  <si>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</si>
  <si>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</si>
  <si>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</si>
  <si>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</si>
  <si>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</si>
  <si>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</si>
  <si>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</si>
  <si>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</si>
  <si>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</si>
  <si>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</si>
  <si>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</si>
  <si>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</si>
  <si>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</si>
  <si>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</si>
  <si>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</si>
  <si>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</si>
  <si>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</si>
  <si>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</si>
  <si>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</si>
  <si>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</si>
  <si>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</si>
  <si>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</si>
  <si>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</si>
  <si>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</si>
  <si>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</si>
  <si>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</si>
  <si>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</si>
  <si>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</si>
  <si>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</si>
  <si>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11/02/21 - VENCIMENTO 22/02/21</t>
  </si>
  <si>
    <t>5.3. Revisão de Remuneração pelo Transporte Coletivo (1)</t>
  </si>
  <si>
    <t/>
  </si>
  <si>
    <t>Nota: (1) Revisões do período de 19/03 a 03/12/20, lotes D3 e D7, e remuneração frota parada de janeiro/20, todos os lotes.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</si>
</sst>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.25"/>
      <color rgb="FF00008B"/>
      <name val="Arial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  <xf numFmtId="164" fontId="0" fillId="0" borderId="0" xfId="53" applyFont="1" applyFill="1" applyAlignment="1">
      <alignment vertical="center"/>
    </xf>
    <xf numFmtId="43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0" fontId="0" fillId="0" borderId="0" xfId="0" applyFill="1" applyAlignment="1" quotePrefix="1">
      <alignment vertical="center"/>
    </xf>
    <xf numFmtId="16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296601</v>
      </c>
      <c r="C7" s="9">
        <f t="shared" si="0"/>
        <v>213380</v>
      </c>
      <c r="D7" s="9">
        <f t="shared" si="0"/>
        <v>239424</v>
      </c>
      <c r="E7" s="9">
        <f t="shared" si="0"/>
        <v>50440</v>
      </c>
      <c r="F7" s="9">
        <f t="shared" si="0"/>
        <v>172196</v>
      </c>
      <c r="G7" s="9">
        <f t="shared" si="0"/>
        <v>280115</v>
      </c>
      <c r="H7" s="9">
        <f t="shared" si="0"/>
        <v>41673</v>
      </c>
      <c r="I7" s="9">
        <f t="shared" si="0"/>
        <v>216483</v>
      </c>
      <c r="J7" s="9">
        <f t="shared" si="0"/>
        <v>195149</v>
      </c>
      <c r="K7" s="9">
        <f t="shared" si="0"/>
        <v>276736</v>
      </c>
      <c r="L7" s="9">
        <f t="shared" si="0"/>
        <v>208468</v>
      </c>
      <c r="M7" s="9">
        <f t="shared" si="0"/>
        <v>97076</v>
      </c>
      <c r="N7" s="9">
        <f t="shared" si="0"/>
        <v>62441</v>
      </c>
      <c r="O7" s="9">
        <f t="shared" si="0"/>
        <v>2350182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13350</v>
      </c>
      <c r="C8" s="11">
        <f t="shared" si="1"/>
        <v>13287</v>
      </c>
      <c r="D8" s="11">
        <f t="shared" si="1"/>
        <v>10350</v>
      </c>
      <c r="E8" s="11">
        <f t="shared" si="1"/>
        <v>2022</v>
      </c>
      <c r="F8" s="11">
        <f t="shared" si="1"/>
        <v>7191</v>
      </c>
      <c r="G8" s="11">
        <f t="shared" si="1"/>
        <v>11981</v>
      </c>
      <c r="H8" s="11">
        <f t="shared" si="1"/>
        <v>2549</v>
      </c>
      <c r="I8" s="11">
        <f t="shared" si="1"/>
        <v>13847</v>
      </c>
      <c r="J8" s="11">
        <f t="shared" si="1"/>
        <v>10087</v>
      </c>
      <c r="K8" s="11">
        <f t="shared" si="1"/>
        <v>9182</v>
      </c>
      <c r="L8" s="11">
        <f t="shared" si="1"/>
        <v>7389</v>
      </c>
      <c r="M8" s="11">
        <f t="shared" si="1"/>
        <v>4331</v>
      </c>
      <c r="N8" s="11">
        <f t="shared" si="1"/>
        <v>3795</v>
      </c>
      <c r="O8" s="11">
        <f t="shared" si="1"/>
        <v>109361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13350</v>
      </c>
      <c r="C9" s="11">
        <v>13287</v>
      </c>
      <c r="D9" s="11">
        <v>10350</v>
      </c>
      <c r="E9" s="11">
        <v>2022</v>
      </c>
      <c r="F9" s="11">
        <v>7191</v>
      </c>
      <c r="G9" s="11">
        <v>11981</v>
      </c>
      <c r="H9" s="11">
        <v>2547</v>
      </c>
      <c r="I9" s="11">
        <v>13844</v>
      </c>
      <c r="J9" s="11">
        <v>10087</v>
      </c>
      <c r="K9" s="11">
        <v>9176</v>
      </c>
      <c r="L9" s="11">
        <v>7389</v>
      </c>
      <c r="M9" s="11">
        <v>4328</v>
      </c>
      <c r="N9" s="11">
        <v>3795</v>
      </c>
      <c r="O9" s="11">
        <f>SUM(B9:N9)</f>
        <v>109347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3</v>
      </c>
      <c r="J10" s="13">
        <v>0</v>
      </c>
      <c r="K10" s="13">
        <v>6</v>
      </c>
      <c r="L10" s="13">
        <v>0</v>
      </c>
      <c r="M10" s="13">
        <v>3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283251</v>
      </c>
      <c r="C11" s="13">
        <v>200093</v>
      </c>
      <c r="D11" s="13">
        <v>229074</v>
      </c>
      <c r="E11" s="13">
        <v>48418</v>
      </c>
      <c r="F11" s="13">
        <v>165005</v>
      </c>
      <c r="G11" s="13">
        <v>268134</v>
      </c>
      <c r="H11" s="13">
        <v>39124</v>
      </c>
      <c r="I11" s="13">
        <v>202636</v>
      </c>
      <c r="J11" s="13">
        <v>185062</v>
      </c>
      <c r="K11" s="13">
        <v>267554</v>
      </c>
      <c r="L11" s="13">
        <v>201079</v>
      </c>
      <c r="M11" s="13">
        <v>92745</v>
      </c>
      <c r="N11" s="13">
        <v>58646</v>
      </c>
      <c r="O11" s="11">
        <f>SUM(B11:N11)</f>
        <v>2240821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1.420365261694272</v>
      </c>
      <c r="C15" s="19">
        <v>1.451327784304603</v>
      </c>
      <c r="D15" s="19">
        <v>1.368185200625293</v>
      </c>
      <c r="E15" s="19">
        <v>1.07775664523396</v>
      </c>
      <c r="F15" s="19">
        <v>1.692158599700755</v>
      </c>
      <c r="G15" s="19">
        <v>1.756411030039514</v>
      </c>
      <c r="H15" s="19">
        <v>1.920481565968949</v>
      </c>
      <c r="I15" s="19">
        <v>1.418696433405458</v>
      </c>
      <c r="J15" s="19">
        <v>1.444980204299424</v>
      </c>
      <c r="K15" s="19">
        <v>1.348044052903158</v>
      </c>
      <c r="L15" s="19">
        <v>1.46340993118197</v>
      </c>
      <c r="M15" s="19">
        <v>1.48395629795246</v>
      </c>
      <c r="N15" s="19">
        <v>1.436996750084041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1018450.5500000002</v>
      </c>
      <c r="C17" s="24">
        <f aca="true" t="shared" si="2" ref="C17:N17">C18+C19+C20+C21+C22+C23+C24+C25</f>
        <v>750194.4500000001</v>
      </c>
      <c r="D17" s="24">
        <f t="shared" si="2"/>
        <v>689991.85</v>
      </c>
      <c r="E17" s="24">
        <f t="shared" si="2"/>
        <v>200446.78</v>
      </c>
      <c r="F17" s="24">
        <f t="shared" si="2"/>
        <v>705475.1399999999</v>
      </c>
      <c r="G17" s="24">
        <f t="shared" si="2"/>
        <v>988018.35</v>
      </c>
      <c r="H17" s="24">
        <f t="shared" si="2"/>
        <v>211003.66000000003</v>
      </c>
      <c r="I17" s="24">
        <f t="shared" si="2"/>
        <v>744685.5399999998</v>
      </c>
      <c r="J17" s="24">
        <f t="shared" si="2"/>
        <v>675091.8799999999</v>
      </c>
      <c r="K17" s="24">
        <f t="shared" si="2"/>
        <v>866127.8</v>
      </c>
      <c r="L17" s="24">
        <f t="shared" si="2"/>
        <v>805684.5700000001</v>
      </c>
      <c r="M17" s="24">
        <f t="shared" si="2"/>
        <v>447925.13</v>
      </c>
      <c r="N17" s="24">
        <f t="shared" si="2"/>
        <v>245759.36000000004</v>
      </c>
      <c r="O17" s="24">
        <f>O18+O19+O20+O21+O22+O23+O24+O25</f>
        <v>8348855.059999999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654064.53</v>
      </c>
      <c r="C18" s="30">
        <f t="shared" si="3"/>
        <v>485972.95</v>
      </c>
      <c r="D18" s="30">
        <f t="shared" si="3"/>
        <v>478105.79</v>
      </c>
      <c r="E18" s="30">
        <f t="shared" si="3"/>
        <v>172308.08</v>
      </c>
      <c r="F18" s="30">
        <f t="shared" si="3"/>
        <v>398409.89</v>
      </c>
      <c r="G18" s="30">
        <f t="shared" si="3"/>
        <v>532778.73</v>
      </c>
      <c r="H18" s="30">
        <f t="shared" si="3"/>
        <v>106278.65</v>
      </c>
      <c r="I18" s="30">
        <f t="shared" si="3"/>
        <v>489121.69</v>
      </c>
      <c r="J18" s="30">
        <f t="shared" si="3"/>
        <v>443788.34</v>
      </c>
      <c r="K18" s="30">
        <f t="shared" si="3"/>
        <v>595286.81</v>
      </c>
      <c r="L18" s="30">
        <f t="shared" si="3"/>
        <v>510371.36</v>
      </c>
      <c r="M18" s="30">
        <f t="shared" si="3"/>
        <v>274550.34</v>
      </c>
      <c r="N18" s="30">
        <f t="shared" si="3"/>
        <v>159592.95</v>
      </c>
      <c r="O18" s="30">
        <f aca="true" t="shared" si="4" ref="O18:O25">SUM(B18:N18)</f>
        <v>5300630.11</v>
      </c>
    </row>
    <row r="19" spans="1:23" ht="18.75" customHeight="1">
      <c r="A19" s="26" t="s">
        <v>35</v>
      </c>
      <c r="B19" s="30">
        <f>IF(B15&lt;&gt;0,ROUND((B15-1)*B18,2),0)</f>
        <v>274946.01</v>
      </c>
      <c r="C19" s="30">
        <f aca="true" t="shared" si="5" ref="C19:N19">IF(C15&lt;&gt;0,ROUND((C15-1)*C18,2),0)</f>
        <v>219333.09</v>
      </c>
      <c r="D19" s="30">
        <f t="shared" si="5"/>
        <v>176031.48</v>
      </c>
      <c r="E19" s="30">
        <f t="shared" si="5"/>
        <v>13398.1</v>
      </c>
      <c r="F19" s="30">
        <f t="shared" si="5"/>
        <v>275762.83</v>
      </c>
      <c r="G19" s="30">
        <f t="shared" si="5"/>
        <v>402999.71</v>
      </c>
      <c r="H19" s="30">
        <f t="shared" si="5"/>
        <v>97827.54</v>
      </c>
      <c r="I19" s="30">
        <f t="shared" si="5"/>
        <v>204793.51</v>
      </c>
      <c r="J19" s="30">
        <f t="shared" si="5"/>
        <v>197477.03</v>
      </c>
      <c r="K19" s="30">
        <f t="shared" si="5"/>
        <v>207186.03</v>
      </c>
      <c r="L19" s="30">
        <f t="shared" si="5"/>
        <v>236511.16</v>
      </c>
      <c r="M19" s="30">
        <f t="shared" si="5"/>
        <v>132870.37</v>
      </c>
      <c r="N19" s="30">
        <f t="shared" si="5"/>
        <v>69741.6</v>
      </c>
      <c r="O19" s="30">
        <f t="shared" si="4"/>
        <v>2508878.4600000004</v>
      </c>
      <c r="W19" s="62"/>
    </row>
    <row r="20" spans="1:15" ht="18.75" customHeight="1">
      <c r="A20" s="26" t="s">
        <v>36</v>
      </c>
      <c r="B20" s="30">
        <v>39455.41</v>
      </c>
      <c r="C20" s="30">
        <v>27493.56</v>
      </c>
      <c r="D20" s="30">
        <v>19677.81</v>
      </c>
      <c r="E20" s="30">
        <v>7485.56</v>
      </c>
      <c r="F20" s="30">
        <v>16958.65</v>
      </c>
      <c r="G20" s="30">
        <v>27689.13</v>
      </c>
      <c r="H20" s="30">
        <v>4455.29</v>
      </c>
      <c r="I20" s="30">
        <v>15578.34</v>
      </c>
      <c r="J20" s="30">
        <v>24956.37</v>
      </c>
      <c r="K20" s="30">
        <v>34439.17</v>
      </c>
      <c r="L20" s="30">
        <v>33024.55</v>
      </c>
      <c r="M20" s="30">
        <v>15171.26</v>
      </c>
      <c r="N20" s="30">
        <v>7959.17</v>
      </c>
      <c r="O20" s="30">
        <f t="shared" si="4"/>
        <v>274344.26999999996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-246.33</v>
      </c>
      <c r="D23" s="30">
        <v>-1839.42</v>
      </c>
      <c r="E23" s="30">
        <v>-549.78</v>
      </c>
      <c r="F23" s="30">
        <v>-680.56</v>
      </c>
      <c r="G23" s="30">
        <v>-275.46</v>
      </c>
      <c r="H23" s="30">
        <v>-623</v>
      </c>
      <c r="I23" s="30">
        <v>0</v>
      </c>
      <c r="J23" s="30">
        <v>-3290.04</v>
      </c>
      <c r="K23" s="30">
        <v>-818.29</v>
      </c>
      <c r="L23" s="30">
        <v>-829.6</v>
      </c>
      <c r="M23" s="30">
        <v>0</v>
      </c>
      <c r="N23" s="30">
        <v>0</v>
      </c>
      <c r="O23" s="30">
        <f t="shared" si="4"/>
        <v>-9152.48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21969.31</v>
      </c>
      <c r="G25" s="30">
        <v>25811.66</v>
      </c>
      <c r="H25" s="30">
        <v>5000.95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304973.06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1165113.66</v>
      </c>
      <c r="C27" s="30">
        <f>+C28+C30+C41+C42+C45-C46</f>
        <v>935350.76</v>
      </c>
      <c r="D27" s="30">
        <f t="shared" si="6"/>
        <v>83029.80000000005</v>
      </c>
      <c r="E27" s="30">
        <f t="shared" si="6"/>
        <v>249937.37</v>
      </c>
      <c r="F27" s="30">
        <f t="shared" si="6"/>
        <v>441538.1499999999</v>
      </c>
      <c r="G27" s="30">
        <f t="shared" si="6"/>
        <v>783571.04</v>
      </c>
      <c r="H27" s="30">
        <f t="shared" si="6"/>
        <v>52517.91</v>
      </c>
      <c r="I27" s="30">
        <f t="shared" si="6"/>
        <v>732094.3499999999</v>
      </c>
      <c r="J27" s="30">
        <f t="shared" si="6"/>
        <v>648544.76</v>
      </c>
      <c r="K27" s="30">
        <f t="shared" si="6"/>
        <v>1229408.8</v>
      </c>
      <c r="L27" s="30">
        <f t="shared" si="6"/>
        <v>1173283.63</v>
      </c>
      <c r="M27" s="30">
        <f t="shared" si="6"/>
        <v>413712.08</v>
      </c>
      <c r="N27" s="30">
        <f t="shared" si="6"/>
        <v>10315.619999999999</v>
      </c>
      <c r="O27" s="30">
        <f t="shared" si="6"/>
        <v>7918417.929999999</v>
      </c>
    </row>
    <row r="28" spans="1:15" ht="18.75" customHeight="1">
      <c r="A28" s="26" t="s">
        <v>40</v>
      </c>
      <c r="B28" s="31">
        <f>+B29</f>
        <v>-58740</v>
      </c>
      <c r="C28" s="31">
        <f>+C29</f>
        <v>-58462.8</v>
      </c>
      <c r="D28" s="31">
        <f aca="true" t="shared" si="7" ref="D28:O28">+D29</f>
        <v>-45540</v>
      </c>
      <c r="E28" s="31">
        <f t="shared" si="7"/>
        <v>-8896.8</v>
      </c>
      <c r="F28" s="31">
        <f t="shared" si="7"/>
        <v>-31640.4</v>
      </c>
      <c r="G28" s="31">
        <f t="shared" si="7"/>
        <v>-52716.4</v>
      </c>
      <c r="H28" s="31">
        <f t="shared" si="7"/>
        <v>-11206.8</v>
      </c>
      <c r="I28" s="31">
        <f t="shared" si="7"/>
        <v>-60913.6</v>
      </c>
      <c r="J28" s="31">
        <f t="shared" si="7"/>
        <v>-44382.8</v>
      </c>
      <c r="K28" s="31">
        <f t="shared" si="7"/>
        <v>-40374.4</v>
      </c>
      <c r="L28" s="31">
        <f t="shared" si="7"/>
        <v>-32511.6</v>
      </c>
      <c r="M28" s="31">
        <f t="shared" si="7"/>
        <v>-19043.2</v>
      </c>
      <c r="N28" s="31">
        <f t="shared" si="7"/>
        <v>-16698</v>
      </c>
      <c r="O28" s="31">
        <f t="shared" si="7"/>
        <v>-481126.79999999993</v>
      </c>
    </row>
    <row r="29" spans="1:26" ht="18.75" customHeight="1">
      <c r="A29" s="27" t="s">
        <v>41</v>
      </c>
      <c r="B29" s="16">
        <f>ROUND((-B9)*$G$3,2)</f>
        <v>-58740</v>
      </c>
      <c r="C29" s="16">
        <f aca="true" t="shared" si="8" ref="C29:N29">ROUND((-C9)*$G$3,2)</f>
        <v>-58462.8</v>
      </c>
      <c r="D29" s="16">
        <f t="shared" si="8"/>
        <v>-45540</v>
      </c>
      <c r="E29" s="16">
        <f t="shared" si="8"/>
        <v>-8896.8</v>
      </c>
      <c r="F29" s="16">
        <f t="shared" si="8"/>
        <v>-31640.4</v>
      </c>
      <c r="G29" s="16">
        <f t="shared" si="8"/>
        <v>-52716.4</v>
      </c>
      <c r="H29" s="16">
        <f t="shared" si="8"/>
        <v>-11206.8</v>
      </c>
      <c r="I29" s="16">
        <f t="shared" si="8"/>
        <v>-60913.6</v>
      </c>
      <c r="J29" s="16">
        <f t="shared" si="8"/>
        <v>-44382.8</v>
      </c>
      <c r="K29" s="16">
        <f t="shared" si="8"/>
        <v>-40374.4</v>
      </c>
      <c r="L29" s="16">
        <f t="shared" si="8"/>
        <v>-32511.6</v>
      </c>
      <c r="M29" s="16">
        <f t="shared" si="8"/>
        <v>-19043.2</v>
      </c>
      <c r="N29" s="16">
        <f t="shared" si="8"/>
        <v>-16698</v>
      </c>
      <c r="O29" s="32">
        <f aca="true" t="shared" si="9" ref="O29:O46">SUM(B29:N29)</f>
        <v>-481126.79999999993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1223853.66</v>
      </c>
      <c r="C41" s="35">
        <v>993813.56</v>
      </c>
      <c r="D41" s="35">
        <v>128569.80000000005</v>
      </c>
      <c r="E41" s="35">
        <v>258834.16999999998</v>
      </c>
      <c r="F41" s="35">
        <v>473178.54999999993</v>
      </c>
      <c r="G41" s="35">
        <v>836287.4400000001</v>
      </c>
      <c r="H41" s="35">
        <v>63724.71</v>
      </c>
      <c r="I41" s="35">
        <v>793007.9499999998</v>
      </c>
      <c r="J41" s="35">
        <v>692927.56</v>
      </c>
      <c r="K41" s="35">
        <v>1269783.2</v>
      </c>
      <c r="L41" s="35">
        <v>1205795.23</v>
      </c>
      <c r="M41" s="35">
        <v>432755.28</v>
      </c>
      <c r="N41" s="35">
        <v>27013.62</v>
      </c>
      <c r="O41" s="33">
        <f t="shared" si="9"/>
        <v>8399544.729999999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2183564.21</v>
      </c>
      <c r="C44" s="36">
        <f t="shared" si="11"/>
        <v>1685545.21</v>
      </c>
      <c r="D44" s="36">
        <f t="shared" si="11"/>
        <v>773021.65</v>
      </c>
      <c r="E44" s="36">
        <f t="shared" si="11"/>
        <v>450384.15</v>
      </c>
      <c r="F44" s="36">
        <f t="shared" si="11"/>
        <v>1147013.2899999998</v>
      </c>
      <c r="G44" s="36">
        <f t="shared" si="11"/>
        <v>1771589.3900000001</v>
      </c>
      <c r="H44" s="36">
        <f t="shared" si="11"/>
        <v>263521.57000000007</v>
      </c>
      <c r="I44" s="36">
        <f t="shared" si="11"/>
        <v>1476779.8899999997</v>
      </c>
      <c r="J44" s="36">
        <f t="shared" si="11"/>
        <v>1323636.64</v>
      </c>
      <c r="K44" s="36">
        <f t="shared" si="11"/>
        <v>2095536.6</v>
      </c>
      <c r="L44" s="36">
        <f t="shared" si="11"/>
        <v>1978968.2</v>
      </c>
      <c r="M44" s="36">
        <f t="shared" si="11"/>
        <v>861637.21</v>
      </c>
      <c r="N44" s="36">
        <f t="shared" si="11"/>
        <v>256074.98000000004</v>
      </c>
      <c r="O44" s="36">
        <f>SUM(B44:N44)</f>
        <v>16267272.989999998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2183564.1999999997</v>
      </c>
      <c r="C50" s="51">
        <f t="shared" si="12"/>
        <v>1685545.21</v>
      </c>
      <c r="D50" s="51">
        <f t="shared" si="12"/>
        <v>773021.64</v>
      </c>
      <c r="E50" s="51">
        <f t="shared" si="12"/>
        <v>450384.15</v>
      </c>
      <c r="F50" s="51">
        <f t="shared" si="12"/>
        <v>1147013.28</v>
      </c>
      <c r="G50" s="51">
        <f t="shared" si="12"/>
        <v>1771589.3899999997</v>
      </c>
      <c r="H50" s="51">
        <f t="shared" si="12"/>
        <v>263521.57</v>
      </c>
      <c r="I50" s="51">
        <f t="shared" si="12"/>
        <v>1476779.8900000001</v>
      </c>
      <c r="J50" s="51">
        <f t="shared" si="12"/>
        <v>1323636.6400000001</v>
      </c>
      <c r="K50" s="51">
        <f t="shared" si="12"/>
        <v>2095536.5999999996</v>
      </c>
      <c r="L50" s="51">
        <f t="shared" si="12"/>
        <v>1978968.19</v>
      </c>
      <c r="M50" s="51">
        <f t="shared" si="12"/>
        <v>861637.21</v>
      </c>
      <c r="N50" s="51">
        <f t="shared" si="12"/>
        <v>256074.97999999998</v>
      </c>
      <c r="O50" s="36">
        <f t="shared" si="12"/>
        <v>16267272.95</v>
      </c>
      <c r="Q50" s="43"/>
    </row>
    <row r="51" spans="1:18" ht="18.75" customHeight="1">
      <c r="A51" s="26" t="s">
        <v>57</v>
      </c>
      <c r="B51" s="51">
        <v>1791778.38</v>
      </c>
      <c r="C51" s="51">
        <v>1218812.47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3010590.8499999996</v>
      </c>
      <c r="P51"/>
      <c r="Q51"/>
      <c r="R51" s="43"/>
    </row>
    <row r="52" spans="1:16" ht="18.75" customHeight="1">
      <c r="A52" s="26" t="s">
        <v>58</v>
      </c>
      <c r="B52" s="51">
        <v>391785.82</v>
      </c>
      <c r="C52" s="51">
        <v>466732.74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858518.56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773021.64</v>
      </c>
      <c r="E53" s="52">
        <v>0</v>
      </c>
      <c r="F53" s="52">
        <v>0</v>
      </c>
      <c r="G53" s="52">
        <v>0</v>
      </c>
      <c r="H53" s="51">
        <v>263521.57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1036543.21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450384.15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450384.15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1147013.28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1147013.28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1771589.3899999997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1771589.3899999997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1476779.8900000001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1476779.8900000001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1323636.6400000001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1323636.6400000001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2095536.5999999996</v>
      </c>
      <c r="L59" s="31">
        <v>1978968.19</v>
      </c>
      <c r="M59" s="52">
        <v>0</v>
      </c>
      <c r="N59" s="52">
        <v>0</v>
      </c>
      <c r="O59" s="36">
        <f t="shared" si="13"/>
        <v>4074504.7899999996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861637.21</v>
      </c>
      <c r="N60" s="52">
        <v>0</v>
      </c>
      <c r="O60" s="36">
        <f t="shared" si="13"/>
        <v>861637.21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256074.97999999998</v>
      </c>
      <c r="O61" s="55">
        <f t="shared" si="13"/>
        <v>256074.97999999998</v>
      </c>
      <c r="P61"/>
      <c r="S61"/>
      <c r="Z61"/>
    </row>
    <row r="62" spans="1:12" ht="21" customHeight="1">
      <c r="A62" s="56" t="s">
        <v>76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 s="63"/>
      <c r="E66"/>
      <c r="F66"/>
      <c r="G66"/>
      <c r="H66" s="63"/>
      <c r="I66" s="59"/>
      <c r="J66" s="60"/>
      <c r="K66" s="60"/>
      <c r="L66" s="60"/>
    </row>
    <row r="67" spans="2:12" ht="13.5">
      <c r="B67" s="69"/>
      <c r="C67" s="69"/>
      <c r="D67" s="71"/>
      <c r="E67"/>
      <c r="F67"/>
      <c r="G67"/>
      <c r="H67"/>
      <c r="I67"/>
      <c r="J67"/>
      <c r="K67"/>
      <c r="L67"/>
    </row>
    <row r="68" spans="2:12" ht="13.5">
      <c r="B68" s="69"/>
      <c r="C68" s="69"/>
      <c r="D68" s="71"/>
      <c r="E68"/>
      <c r="F68"/>
      <c r="G68"/>
      <c r="H68"/>
      <c r="I68"/>
      <c r="J68"/>
      <c r="K68"/>
      <c r="L68"/>
    </row>
    <row r="69" spans="2:12" ht="13.5">
      <c r="B69" s="69"/>
      <c r="C69" s="69"/>
      <c r="D69" s="71"/>
      <c r="E69"/>
      <c r="F69"/>
      <c r="G69"/>
      <c r="H69"/>
      <c r="I69"/>
      <c r="J69"/>
      <c r="K69"/>
      <c r="L69"/>
    </row>
    <row r="70" spans="2:12" ht="13.5">
      <c r="B70" s="69"/>
      <c r="C70" s="69"/>
      <c r="D70" s="71"/>
      <c r="E70"/>
      <c r="F70"/>
      <c r="G70"/>
      <c r="H70"/>
      <c r="I70"/>
      <c r="J70"/>
      <c r="K70"/>
      <c r="L70"/>
    </row>
    <row r="71" spans="2:12" ht="13.5">
      <c r="B71" s="69"/>
      <c r="C71" s="69"/>
      <c r="D71" s="71"/>
      <c r="E71"/>
      <c r="F71"/>
      <c r="G71"/>
      <c r="H71"/>
      <c r="I71"/>
      <c r="J71"/>
      <c r="K71"/>
      <c r="L71"/>
    </row>
    <row r="72" spans="2:12" ht="13.5">
      <c r="B72" s="69"/>
      <c r="C72" s="69"/>
      <c r="D72" s="71"/>
      <c r="E72"/>
      <c r="F72"/>
      <c r="G72"/>
      <c r="H72"/>
      <c r="I72"/>
      <c r="J72"/>
      <c r="K72"/>
      <c r="L72"/>
    </row>
    <row r="73" spans="2:11" ht="13.5">
      <c r="B73" s="70"/>
      <c r="C73" s="70"/>
      <c r="D73" s="71"/>
      <c r="K73"/>
    </row>
    <row r="74" spans="2:12" ht="13.5">
      <c r="B74" s="70"/>
      <c r="C74" s="70"/>
      <c r="D74" s="71"/>
      <c r="L74"/>
    </row>
    <row r="75" spans="2:13" ht="13.5">
      <c r="B75" s="70"/>
      <c r="C75" s="70"/>
      <c r="D75" s="71"/>
      <c r="M75"/>
    </row>
    <row r="76" spans="2:14" ht="13.5">
      <c r="B76" s="70"/>
      <c r="C76" s="70"/>
      <c r="D76" s="71"/>
      <c r="N76"/>
    </row>
    <row r="77" spans="2:4" ht="13.5">
      <c r="B77" s="70"/>
      <c r="C77" s="70"/>
      <c r="D77" s="71"/>
    </row>
    <row r="78" spans="2:4" ht="13.5">
      <c r="B78" s="70"/>
      <c r="C78" s="70"/>
      <c r="D78" s="71"/>
    </row>
    <row r="79" spans="2:4" ht="13.5">
      <c r="B79" s="70"/>
      <c r="C79" s="70"/>
      <c r="D79" s="71"/>
    </row>
    <row r="80" ht="13.5">
      <c r="C80" s="74"/>
    </row>
    <row r="82" spans="2:5" ht="13.5">
      <c r="B82" s="72"/>
      <c r="C82" s="72"/>
      <c r="E82" s="73" t="s">
        <v>75</v>
      </c>
    </row>
    <row r="83" spans="2:3" ht="13.5">
      <c r="B83" s="72"/>
      <c r="C83" s="72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2021-02-22T19:59:50Z</dcterms:modified>
  <cp:category/>
  <cp:version/>
  <cp:contentType/>
  <cp:contentStatus/>
</cp:coreProperties>
</file>