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<sst xmlns="http://schemas.openxmlformats.org/spreadsheetml/2006/main" count="79" uniqueCount="76">
  <si>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</si>
  <si>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</si>
  <si>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</si>
  <si>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</si>
  <si>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</si>
  <si>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</si>
  <si>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</si>
  <si>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</si>
  <si>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</si>
  <si>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</si>
  <si>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</si>
  <si>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</si>
  <si>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</si>
  <si>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</si>
  <si>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</si>
  <si>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</si>
  <si>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</si>
  <si>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</si>
  <si>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</si>
  <si>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</si>
  <si>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</si>
  <si>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</si>
  <si>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</si>
  <si>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</si>
  <si>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</si>
  <si>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</si>
  <si>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</si>
  <si>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</si>
  <si>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</si>
  <si>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</si>
  <si>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</si>
  <si>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</si>
  <si>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</si>
  <si>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</si>
  <si>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</si>
  <si>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</si>
  <si>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</si>
  <si>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</si>
  <si>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</si>
  <si>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</si>
  <si>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</si>
  <si>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</si>
  <si>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</si>
  <si>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</si>
  <si>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</si>
  <si>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</si>
  <si>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</si>
  <si>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</si>
  <si>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</si>
  <si>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</si>
  <si>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</si>
  <si>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</si>
  <si>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</si>
  <si>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</si>
  <si>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</si>
  <si>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</si>
  <si>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</si>
  <si>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</si>
  <si>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</si>
  <si>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</si>
  <si>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</si>
  <si>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</si>
  <si>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</si>
  <si>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</si>
  <si>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</si>
  <si>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</si>
  <si>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</si>
  <si>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</si>
  <si>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</si>
  <si>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</si>
  <si>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</si>
  <si>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</si>
  <si>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</si>
  <si>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09/02/21 - VENCIMENTO 18/02/21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</si>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</sst>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308118</v>
      </c>
      <c r="C7" s="9">
        <f t="shared" si="0"/>
        <v>221586</v>
      </c>
      <c r="D7" s="9">
        <f t="shared" si="0"/>
        <v>246381</v>
      </c>
      <c r="E7" s="9">
        <f t="shared" si="0"/>
        <v>52796</v>
      </c>
      <c r="F7" s="9">
        <f t="shared" si="0"/>
        <v>176636</v>
      </c>
      <c r="G7" s="9">
        <f t="shared" si="0"/>
        <v>284903</v>
      </c>
      <c r="H7" s="9">
        <f t="shared" si="0"/>
        <v>43453</v>
      </c>
      <c r="I7" s="9">
        <f t="shared" si="0"/>
        <v>221904</v>
      </c>
      <c r="J7" s="9">
        <f t="shared" si="0"/>
        <v>198098</v>
      </c>
      <c r="K7" s="9">
        <f t="shared" si="0"/>
        <v>280309</v>
      </c>
      <c r="L7" s="9">
        <f t="shared" si="0"/>
        <v>214045</v>
      </c>
      <c r="M7" s="9">
        <f t="shared" si="0"/>
        <v>97888</v>
      </c>
      <c r="N7" s="9">
        <f t="shared" si="0"/>
        <v>63270</v>
      </c>
      <c r="O7" s="9">
        <f t="shared" si="0"/>
        <v>2409387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14301</v>
      </c>
      <c r="C8" s="11">
        <f t="shared" si="1"/>
        <v>13890</v>
      </c>
      <c r="D8" s="11">
        <f t="shared" si="1"/>
        <v>11053</v>
      </c>
      <c r="E8" s="11">
        <f t="shared" si="1"/>
        <v>2213</v>
      </c>
      <c r="F8" s="11">
        <f t="shared" si="1"/>
        <v>7694</v>
      </c>
      <c r="G8" s="11">
        <f t="shared" si="1"/>
        <v>12647</v>
      </c>
      <c r="H8" s="11">
        <f t="shared" si="1"/>
        <v>2675</v>
      </c>
      <c r="I8" s="11">
        <f t="shared" si="1"/>
        <v>14395</v>
      </c>
      <c r="J8" s="11">
        <f t="shared" si="1"/>
        <v>10312</v>
      </c>
      <c r="K8" s="11">
        <f t="shared" si="1"/>
        <v>9623</v>
      </c>
      <c r="L8" s="11">
        <f t="shared" si="1"/>
        <v>8170</v>
      </c>
      <c r="M8" s="11">
        <f t="shared" si="1"/>
        <v>4576</v>
      </c>
      <c r="N8" s="11">
        <f t="shared" si="1"/>
        <v>3954</v>
      </c>
      <c r="O8" s="11">
        <f t="shared" si="1"/>
        <v>115503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14301</v>
      </c>
      <c r="C9" s="11">
        <v>13890</v>
      </c>
      <c r="D9" s="11">
        <v>11053</v>
      </c>
      <c r="E9" s="11">
        <v>2213</v>
      </c>
      <c r="F9" s="11">
        <v>7694</v>
      </c>
      <c r="G9" s="11">
        <v>12647</v>
      </c>
      <c r="H9" s="11">
        <v>2674</v>
      </c>
      <c r="I9" s="11">
        <v>14394</v>
      </c>
      <c r="J9" s="11">
        <v>10312</v>
      </c>
      <c r="K9" s="11">
        <v>9618</v>
      </c>
      <c r="L9" s="11">
        <v>8170</v>
      </c>
      <c r="M9" s="11">
        <v>4575</v>
      </c>
      <c r="N9" s="11">
        <v>3954</v>
      </c>
      <c r="O9" s="11">
        <f>SUM(B9:N9)</f>
        <v>115495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5</v>
      </c>
      <c r="L10" s="13">
        <v>0</v>
      </c>
      <c r="M10" s="13">
        <v>1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293817</v>
      </c>
      <c r="C11" s="13">
        <v>207696</v>
      </c>
      <c r="D11" s="13">
        <v>235328</v>
      </c>
      <c r="E11" s="13">
        <v>50583</v>
      </c>
      <c r="F11" s="13">
        <v>168942</v>
      </c>
      <c r="G11" s="13">
        <v>272256</v>
      </c>
      <c r="H11" s="13">
        <v>40778</v>
      </c>
      <c r="I11" s="13">
        <v>207509</v>
      </c>
      <c r="J11" s="13">
        <v>187786</v>
      </c>
      <c r="K11" s="13">
        <v>270686</v>
      </c>
      <c r="L11" s="13">
        <v>205875</v>
      </c>
      <c r="M11" s="13">
        <v>93312</v>
      </c>
      <c r="N11" s="13">
        <v>59316</v>
      </c>
      <c r="O11" s="11">
        <f>SUM(B11:N11)</f>
        <v>2293884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1.376545302013889</v>
      </c>
      <c r="C15" s="19">
        <v>1.390597379768649</v>
      </c>
      <c r="D15" s="19">
        <v>1.320344435093515</v>
      </c>
      <c r="E15" s="19">
        <v>1.037816032501994</v>
      </c>
      <c r="F15" s="19">
        <v>1.637101387987809</v>
      </c>
      <c r="G15" s="19">
        <v>1.724953558691888</v>
      </c>
      <c r="H15" s="19">
        <v>1.901353422431109</v>
      </c>
      <c r="I15" s="19">
        <v>1.389920281626142</v>
      </c>
      <c r="J15" s="19">
        <v>1.420247002289907</v>
      </c>
      <c r="K15" s="19">
        <v>1.339072391103065</v>
      </c>
      <c r="L15" s="19">
        <v>1.446473069805914</v>
      </c>
      <c r="M15" s="19">
        <v>1.473031919673085</v>
      </c>
      <c r="N15" s="19">
        <v>1.411552009790447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1024790.5200000001</v>
      </c>
      <c r="C17" s="24">
        <f aca="true" t="shared" si="2" ref="C17:N17">C18+C19+C20+C21+C22+C23+C24+C25</f>
        <v>745979.8</v>
      </c>
      <c r="D17" s="24">
        <f t="shared" si="2"/>
        <v>684719.22</v>
      </c>
      <c r="E17" s="24">
        <f t="shared" si="2"/>
        <v>201897.88</v>
      </c>
      <c r="F17" s="24">
        <f t="shared" si="2"/>
        <v>699783.09</v>
      </c>
      <c r="G17" s="24">
        <f t="shared" si="2"/>
        <v>986711.6100000001</v>
      </c>
      <c r="H17" s="24">
        <f t="shared" si="2"/>
        <v>217830.73000000004</v>
      </c>
      <c r="I17" s="24">
        <f t="shared" si="2"/>
        <v>747195.3200000001</v>
      </c>
      <c r="J17" s="24">
        <f t="shared" si="2"/>
        <v>673008.7899999999</v>
      </c>
      <c r="K17" s="24">
        <f t="shared" si="2"/>
        <v>871221.0199999999</v>
      </c>
      <c r="L17" s="24">
        <f t="shared" si="2"/>
        <v>817623.9999999999</v>
      </c>
      <c r="M17" s="24">
        <f t="shared" si="2"/>
        <v>448689.05000000005</v>
      </c>
      <c r="N17" s="24">
        <f t="shared" si="2"/>
        <v>244653.71000000002</v>
      </c>
      <c r="O17" s="24">
        <f>O18+O19+O20+O21+O22+O23+O24+O25</f>
        <v>8364104.740000001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679461.81</v>
      </c>
      <c r="C18" s="30">
        <f t="shared" si="3"/>
        <v>504662.12</v>
      </c>
      <c r="D18" s="30">
        <f t="shared" si="3"/>
        <v>491998.22</v>
      </c>
      <c r="E18" s="30">
        <f t="shared" si="3"/>
        <v>180356.42</v>
      </c>
      <c r="F18" s="30">
        <f t="shared" si="3"/>
        <v>408682.71</v>
      </c>
      <c r="G18" s="30">
        <f t="shared" si="3"/>
        <v>541885.51</v>
      </c>
      <c r="H18" s="30">
        <f t="shared" si="3"/>
        <v>110818.19</v>
      </c>
      <c r="I18" s="30">
        <f t="shared" si="3"/>
        <v>501369.9</v>
      </c>
      <c r="J18" s="30">
        <f t="shared" si="3"/>
        <v>450494.66</v>
      </c>
      <c r="K18" s="30">
        <f t="shared" si="3"/>
        <v>602972.69</v>
      </c>
      <c r="L18" s="30">
        <f t="shared" si="3"/>
        <v>524024.97</v>
      </c>
      <c r="M18" s="30">
        <f t="shared" si="3"/>
        <v>276846.84</v>
      </c>
      <c r="N18" s="30">
        <f t="shared" si="3"/>
        <v>161711.79</v>
      </c>
      <c r="O18" s="30">
        <f aca="true" t="shared" si="4" ref="O18:O25">SUM(B18:N18)</f>
        <v>5435285.83</v>
      </c>
    </row>
    <row r="19" spans="1:23" ht="18.75" customHeight="1">
      <c r="A19" s="26" t="s">
        <v>35</v>
      </c>
      <c r="B19" s="30">
        <f>IF(B15&lt;&gt;0,ROUND((B15-1)*B18,2),0)</f>
        <v>255848.15</v>
      </c>
      <c r="C19" s="30">
        <f aca="true" t="shared" si="5" ref="C19:N19">IF(C15&lt;&gt;0,ROUND((C15-1)*C18,2),0)</f>
        <v>197119.7</v>
      </c>
      <c r="D19" s="30">
        <f t="shared" si="5"/>
        <v>157608.89</v>
      </c>
      <c r="E19" s="30">
        <f t="shared" si="5"/>
        <v>6820.36</v>
      </c>
      <c r="F19" s="30">
        <f t="shared" si="5"/>
        <v>260372.32</v>
      </c>
      <c r="G19" s="30">
        <f t="shared" si="5"/>
        <v>392841.83</v>
      </c>
      <c r="H19" s="30">
        <f t="shared" si="5"/>
        <v>99886.35</v>
      </c>
      <c r="I19" s="30">
        <f t="shared" si="5"/>
        <v>195494.29</v>
      </c>
      <c r="J19" s="30">
        <f t="shared" si="5"/>
        <v>189319.03</v>
      </c>
      <c r="K19" s="30">
        <f t="shared" si="5"/>
        <v>204451.39</v>
      </c>
      <c r="L19" s="30">
        <f t="shared" si="5"/>
        <v>233963.04</v>
      </c>
      <c r="M19" s="30">
        <f t="shared" si="5"/>
        <v>130957.39</v>
      </c>
      <c r="N19" s="30">
        <f t="shared" si="5"/>
        <v>66552.81</v>
      </c>
      <c r="O19" s="30">
        <f t="shared" si="4"/>
        <v>2391235.5500000003</v>
      </c>
      <c r="W19" s="62"/>
    </row>
    <row r="20" spans="1:15" ht="18.75" customHeight="1">
      <c r="A20" s="26" t="s">
        <v>36</v>
      </c>
      <c r="B20" s="30">
        <v>39495.96</v>
      </c>
      <c r="C20" s="30">
        <v>27213.68</v>
      </c>
      <c r="D20" s="30">
        <v>19353.39</v>
      </c>
      <c r="E20" s="30">
        <v>7466.06</v>
      </c>
      <c r="F20" s="30">
        <v>16894.71</v>
      </c>
      <c r="G20" s="30">
        <v>28242.74</v>
      </c>
      <c r="H20" s="30">
        <v>4417.01</v>
      </c>
      <c r="I20" s="30">
        <v>15222.34</v>
      </c>
      <c r="J20" s="30">
        <v>24578.04</v>
      </c>
      <c r="K20" s="30">
        <v>34432.37</v>
      </c>
      <c r="L20" s="30">
        <v>33443.69</v>
      </c>
      <c r="M20" s="30">
        <v>15551.66</v>
      </c>
      <c r="N20" s="30">
        <v>7995.18</v>
      </c>
      <c r="O20" s="30">
        <f t="shared" si="4"/>
        <v>274306.82999999996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-656.88</v>
      </c>
      <c r="D23" s="30">
        <v>-2257.47</v>
      </c>
      <c r="E23" s="30">
        <v>-549.78</v>
      </c>
      <c r="F23" s="30">
        <v>-1190.98</v>
      </c>
      <c r="G23" s="30">
        <v>-459.1</v>
      </c>
      <c r="H23" s="30">
        <v>-356</v>
      </c>
      <c r="I23" s="30">
        <v>-83.21</v>
      </c>
      <c r="J23" s="30">
        <v>-3543.12</v>
      </c>
      <c r="K23" s="30">
        <v>-669.51</v>
      </c>
      <c r="L23" s="30">
        <v>-414.8</v>
      </c>
      <c r="M23" s="30">
        <v>0</v>
      </c>
      <c r="N23" s="30">
        <v>-71.71</v>
      </c>
      <c r="O23" s="30">
        <f t="shared" si="4"/>
        <v>-10252.56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21969.31</v>
      </c>
      <c r="G25" s="30">
        <v>25186.05</v>
      </c>
      <c r="H25" s="30">
        <v>5000.95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304347.45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-62924.4</v>
      </c>
      <c r="C27" s="30">
        <f>+C28+C30+C41+C42+C45-C46</f>
        <v>-61116</v>
      </c>
      <c r="D27" s="30">
        <f t="shared" si="6"/>
        <v>-51930.02</v>
      </c>
      <c r="E27" s="30">
        <f t="shared" si="6"/>
        <v>-9737.2</v>
      </c>
      <c r="F27" s="30">
        <f t="shared" si="6"/>
        <v>-33853.6</v>
      </c>
      <c r="G27" s="30">
        <f t="shared" si="6"/>
        <v>-55646.8</v>
      </c>
      <c r="H27" s="30">
        <f t="shared" si="6"/>
        <v>315170.25</v>
      </c>
      <c r="I27" s="30">
        <f t="shared" si="6"/>
        <v>-63333.6</v>
      </c>
      <c r="J27" s="30">
        <f t="shared" si="6"/>
        <v>-45372.8</v>
      </c>
      <c r="K27" s="30">
        <f t="shared" si="6"/>
        <v>-42319.2</v>
      </c>
      <c r="L27" s="30">
        <f t="shared" si="6"/>
        <v>-35948</v>
      </c>
      <c r="M27" s="30">
        <f t="shared" si="6"/>
        <v>-20130</v>
      </c>
      <c r="N27" s="30">
        <f t="shared" si="6"/>
        <v>-17397.6</v>
      </c>
      <c r="O27" s="30">
        <f t="shared" si="6"/>
        <v>-184538.96999999994</v>
      </c>
    </row>
    <row r="28" spans="1:15" ht="18.75" customHeight="1">
      <c r="A28" s="26" t="s">
        <v>40</v>
      </c>
      <c r="B28" s="31">
        <f>+B29</f>
        <v>-62924.4</v>
      </c>
      <c r="C28" s="31">
        <f>+C29</f>
        <v>-61116</v>
      </c>
      <c r="D28" s="31">
        <f aca="true" t="shared" si="7" ref="D28:O28">+D29</f>
        <v>-48633.2</v>
      </c>
      <c r="E28" s="31">
        <f t="shared" si="7"/>
        <v>-9737.2</v>
      </c>
      <c r="F28" s="31">
        <f t="shared" si="7"/>
        <v>-33853.6</v>
      </c>
      <c r="G28" s="31">
        <f t="shared" si="7"/>
        <v>-55646.8</v>
      </c>
      <c r="H28" s="31">
        <f t="shared" si="7"/>
        <v>-11765.6</v>
      </c>
      <c r="I28" s="31">
        <f t="shared" si="7"/>
        <v>-63333.6</v>
      </c>
      <c r="J28" s="31">
        <f t="shared" si="7"/>
        <v>-45372.8</v>
      </c>
      <c r="K28" s="31">
        <f t="shared" si="7"/>
        <v>-42319.2</v>
      </c>
      <c r="L28" s="31">
        <f t="shared" si="7"/>
        <v>-35948</v>
      </c>
      <c r="M28" s="31">
        <f t="shared" si="7"/>
        <v>-20130</v>
      </c>
      <c r="N28" s="31">
        <f t="shared" si="7"/>
        <v>-17397.6</v>
      </c>
      <c r="O28" s="31">
        <f t="shared" si="7"/>
        <v>-508177.99999999994</v>
      </c>
    </row>
    <row r="29" spans="1:26" ht="18.75" customHeight="1">
      <c r="A29" s="27" t="s">
        <v>41</v>
      </c>
      <c r="B29" s="16">
        <f>ROUND((-B9)*$G$3,2)</f>
        <v>-62924.4</v>
      </c>
      <c r="C29" s="16">
        <f aca="true" t="shared" si="8" ref="C29:N29">ROUND((-C9)*$G$3,2)</f>
        <v>-61116</v>
      </c>
      <c r="D29" s="16">
        <f t="shared" si="8"/>
        <v>-48633.2</v>
      </c>
      <c r="E29" s="16">
        <f t="shared" si="8"/>
        <v>-9737.2</v>
      </c>
      <c r="F29" s="16">
        <f t="shared" si="8"/>
        <v>-33853.6</v>
      </c>
      <c r="G29" s="16">
        <f t="shared" si="8"/>
        <v>-55646.8</v>
      </c>
      <c r="H29" s="16">
        <f t="shared" si="8"/>
        <v>-11765.6</v>
      </c>
      <c r="I29" s="16">
        <f t="shared" si="8"/>
        <v>-63333.6</v>
      </c>
      <c r="J29" s="16">
        <f t="shared" si="8"/>
        <v>-45372.8</v>
      </c>
      <c r="K29" s="16">
        <f t="shared" si="8"/>
        <v>-42319.2</v>
      </c>
      <c r="L29" s="16">
        <f t="shared" si="8"/>
        <v>-35948</v>
      </c>
      <c r="M29" s="16">
        <f t="shared" si="8"/>
        <v>-20130</v>
      </c>
      <c r="N29" s="16">
        <f t="shared" si="8"/>
        <v>-17397.6</v>
      </c>
      <c r="O29" s="32">
        <f aca="true" t="shared" si="9" ref="O29:O46">SUM(B29:N29)</f>
        <v>-508177.99999999994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328000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328000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492000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492000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-3296.82</v>
      </c>
      <c r="E41" s="35"/>
      <c r="F41" s="35"/>
      <c r="G41" s="35"/>
      <c r="H41" s="35">
        <v>-1064.15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-4360.97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961866.1200000001</v>
      </c>
      <c r="C44" s="36">
        <f t="shared" si="11"/>
        <v>684863.8</v>
      </c>
      <c r="D44" s="36">
        <f t="shared" si="11"/>
        <v>632789.2</v>
      </c>
      <c r="E44" s="36">
        <f t="shared" si="11"/>
        <v>192160.68</v>
      </c>
      <c r="F44" s="36">
        <f t="shared" si="11"/>
        <v>665929.49</v>
      </c>
      <c r="G44" s="36">
        <f t="shared" si="11"/>
        <v>931064.81</v>
      </c>
      <c r="H44" s="36">
        <f t="shared" si="11"/>
        <v>533000.98</v>
      </c>
      <c r="I44" s="36">
        <f t="shared" si="11"/>
        <v>683861.7200000001</v>
      </c>
      <c r="J44" s="36">
        <f t="shared" si="11"/>
        <v>627635.9899999999</v>
      </c>
      <c r="K44" s="36">
        <f t="shared" si="11"/>
        <v>828901.82</v>
      </c>
      <c r="L44" s="36">
        <f t="shared" si="11"/>
        <v>781675.9999999999</v>
      </c>
      <c r="M44" s="36">
        <f t="shared" si="11"/>
        <v>428559.05000000005</v>
      </c>
      <c r="N44" s="36">
        <f t="shared" si="11"/>
        <v>227256.11000000002</v>
      </c>
      <c r="O44" s="36">
        <f>SUM(B44:N44)</f>
        <v>8179565.7700000005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961866.13</v>
      </c>
      <c r="C50" s="51">
        <f t="shared" si="12"/>
        <v>684863.8</v>
      </c>
      <c r="D50" s="51">
        <f t="shared" si="12"/>
        <v>632789.2</v>
      </c>
      <c r="E50" s="51">
        <f t="shared" si="12"/>
        <v>192160.68</v>
      </c>
      <c r="F50" s="51">
        <f t="shared" si="12"/>
        <v>665929.5</v>
      </c>
      <c r="G50" s="51">
        <f t="shared" si="12"/>
        <v>931064.8</v>
      </c>
      <c r="H50" s="51">
        <f t="shared" si="12"/>
        <v>533000.98</v>
      </c>
      <c r="I50" s="51">
        <f t="shared" si="12"/>
        <v>683861.72</v>
      </c>
      <c r="J50" s="51">
        <f t="shared" si="12"/>
        <v>627635.99</v>
      </c>
      <c r="K50" s="51">
        <f t="shared" si="12"/>
        <v>828901.83</v>
      </c>
      <c r="L50" s="51">
        <f t="shared" si="12"/>
        <v>781676</v>
      </c>
      <c r="M50" s="51">
        <f t="shared" si="12"/>
        <v>428559.05</v>
      </c>
      <c r="N50" s="51">
        <f t="shared" si="12"/>
        <v>227256.12</v>
      </c>
      <c r="O50" s="36">
        <f t="shared" si="12"/>
        <v>8179565.8</v>
      </c>
      <c r="Q50"/>
    </row>
    <row r="51" spans="1:18" ht="18.75" customHeight="1">
      <c r="A51" s="26" t="s">
        <v>57</v>
      </c>
      <c r="B51" s="51">
        <v>788552.63</v>
      </c>
      <c r="C51" s="51">
        <v>498321.86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1286874.49</v>
      </c>
      <c r="P51"/>
      <c r="Q51"/>
      <c r="R51" s="43"/>
    </row>
    <row r="52" spans="1:16" ht="18.75" customHeight="1">
      <c r="A52" s="26" t="s">
        <v>58</v>
      </c>
      <c r="B52" s="51">
        <v>173313.5</v>
      </c>
      <c r="C52" s="51">
        <v>186541.94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359855.44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632789.2</v>
      </c>
      <c r="E53" s="52">
        <v>0</v>
      </c>
      <c r="F53" s="52">
        <v>0</v>
      </c>
      <c r="G53" s="52">
        <v>0</v>
      </c>
      <c r="H53" s="51">
        <v>533000.98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1165790.18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192160.68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192160.68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665929.5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665929.5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931064.8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931064.8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683861.72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683861.72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627635.99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627635.99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828901.83</v>
      </c>
      <c r="L59" s="31">
        <v>781676</v>
      </c>
      <c r="M59" s="52">
        <v>0</v>
      </c>
      <c r="N59" s="52">
        <v>0</v>
      </c>
      <c r="O59" s="36">
        <f t="shared" si="13"/>
        <v>1610577.83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428559.05</v>
      </c>
      <c r="N60" s="52">
        <v>0</v>
      </c>
      <c r="O60" s="36">
        <f t="shared" si="13"/>
        <v>428559.05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227256.12</v>
      </c>
      <c r="O61" s="55">
        <f t="shared" si="13"/>
        <v>227256.12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68"/>
      <c r="E65"/>
      <c r="F65"/>
      <c r="G65"/>
      <c r="H65" s="68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2021-02-17T14:44:16Z</dcterms:modified>
  <cp:category/>
  <cp:version/>
  <cp:contentType/>
  <cp:contentStatus/>
</cp:coreProperties>
</file>