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<sst xmlns="http://schemas.openxmlformats.org/spreadsheetml/2006/main" count="79" uniqueCount="76">
  <si>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</si>
  <si>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</si>
  <si>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</si>
  <si>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</si>
  <si>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</si>
  <si>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</si>
  <si>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</si>
  <si>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</si>
  <si>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</si>
  <si>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</si>
  <si>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</si>
  <si>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</si>
  <si>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</si>
  <si>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</si>
  <si>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</si>
  <si>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</si>
  <si>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</si>
  <si>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</si>
  <si>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</si>
  <si>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</si>
  <si>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</si>
  <si>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</si>
  <si>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</si>
  <si>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</si>
  <si>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</si>
  <si>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</si>
  <si>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</si>
  <si>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</si>
  <si>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</si>
  <si>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</si>
  <si>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</si>
  <si>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</si>
  <si>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</si>
  <si>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</si>
  <si>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</si>
  <si>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</si>
  <si>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</si>
  <si>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</si>
  <si>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</si>
  <si>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</si>
  <si>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</si>
  <si>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</si>
  <si>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</si>
  <si>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</si>
  <si>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</si>
  <si>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</si>
  <si>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</si>
  <si>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</si>
  <si>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</si>
  <si>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</si>
  <si>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</si>
  <si>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</si>
  <si>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</si>
  <si>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</si>
  <si>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</si>
  <si>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</si>
  <si>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</si>
  <si>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</si>
  <si>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</si>
  <si>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</si>
  <si>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</si>
  <si>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</si>
  <si>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</si>
  <si>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</si>
  <si>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</si>
  <si>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</si>
  <si>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</si>
  <si>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</si>
  <si>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</si>
  <si>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</si>
  <si>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</si>
  <si>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</si>
  <si>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</si>
  <si>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08/02/21 - VENCIMENTO 17/02/21</t>
  </si>
  <si>
    <t>5.3. Revisão de Remuneração pelo Transporte Coletivo (1)</t>
  </si>
  <si>
    <t>Nota: (1) Revisões período de 19/03 a 03/12/20.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</si>
</sst>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b/>
      <sz val="8.25"/>
      <color indexed="1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b/>
      <sz val="8.25"/>
      <color rgb="FF00008B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303370</v>
      </c>
      <c r="C7" s="9">
        <f t="shared" si="0"/>
        <v>218811</v>
      </c>
      <c r="D7" s="9">
        <f t="shared" si="0"/>
        <v>242821</v>
      </c>
      <c r="E7" s="9">
        <f t="shared" si="0"/>
        <v>52202</v>
      </c>
      <c r="F7" s="9">
        <f t="shared" si="0"/>
        <v>173103</v>
      </c>
      <c r="G7" s="9">
        <f t="shared" si="0"/>
        <v>271071</v>
      </c>
      <c r="H7" s="9">
        <f t="shared" si="0"/>
        <v>41884</v>
      </c>
      <c r="I7" s="9">
        <f t="shared" si="0"/>
        <v>212514</v>
      </c>
      <c r="J7" s="9">
        <f t="shared" si="0"/>
        <v>192837</v>
      </c>
      <c r="K7" s="9">
        <f t="shared" si="0"/>
        <v>268624</v>
      </c>
      <c r="L7" s="9">
        <f t="shared" si="0"/>
        <v>208554</v>
      </c>
      <c r="M7" s="9">
        <f t="shared" si="0"/>
        <v>95471</v>
      </c>
      <c r="N7" s="9">
        <f t="shared" si="0"/>
        <v>62206</v>
      </c>
      <c r="O7" s="9">
        <f t="shared" si="0"/>
        <v>2343468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15691</v>
      </c>
      <c r="C8" s="11">
        <f t="shared" si="1"/>
        <v>15250</v>
      </c>
      <c r="D8" s="11">
        <f t="shared" si="1"/>
        <v>12347</v>
      </c>
      <c r="E8" s="11">
        <f t="shared" si="1"/>
        <v>2437</v>
      </c>
      <c r="F8" s="11">
        <f t="shared" si="1"/>
        <v>8713</v>
      </c>
      <c r="G8" s="11">
        <f t="shared" si="1"/>
        <v>13444</v>
      </c>
      <c r="H8" s="11">
        <f t="shared" si="1"/>
        <v>2991</v>
      </c>
      <c r="I8" s="11">
        <f t="shared" si="1"/>
        <v>14957</v>
      </c>
      <c r="J8" s="11">
        <f t="shared" si="1"/>
        <v>11691</v>
      </c>
      <c r="K8" s="11">
        <f t="shared" si="1"/>
        <v>10624</v>
      </c>
      <c r="L8" s="11">
        <f t="shared" si="1"/>
        <v>9097</v>
      </c>
      <c r="M8" s="11">
        <f t="shared" si="1"/>
        <v>4884</v>
      </c>
      <c r="N8" s="11">
        <f t="shared" si="1"/>
        <v>4229</v>
      </c>
      <c r="O8" s="11">
        <f t="shared" si="1"/>
        <v>126355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15691</v>
      </c>
      <c r="C9" s="11">
        <v>15250</v>
      </c>
      <c r="D9" s="11">
        <v>12347</v>
      </c>
      <c r="E9" s="11">
        <v>2437</v>
      </c>
      <c r="F9" s="11">
        <v>8713</v>
      </c>
      <c r="G9" s="11">
        <v>13444</v>
      </c>
      <c r="H9" s="11">
        <v>2988</v>
      </c>
      <c r="I9" s="11">
        <v>14956</v>
      </c>
      <c r="J9" s="11">
        <v>11691</v>
      </c>
      <c r="K9" s="11">
        <v>10618</v>
      </c>
      <c r="L9" s="11">
        <v>9097</v>
      </c>
      <c r="M9" s="11">
        <v>4883</v>
      </c>
      <c r="N9" s="11">
        <v>4229</v>
      </c>
      <c r="O9" s="11">
        <f>SUM(B9:N9)</f>
        <v>126344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3</v>
      </c>
      <c r="I10" s="13">
        <v>1</v>
      </c>
      <c r="J10" s="13">
        <v>0</v>
      </c>
      <c r="K10" s="13">
        <v>6</v>
      </c>
      <c r="L10" s="13">
        <v>0</v>
      </c>
      <c r="M10" s="13">
        <v>1</v>
      </c>
      <c r="N10" s="13">
        <v>0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287679</v>
      </c>
      <c r="C11" s="13">
        <v>203561</v>
      </c>
      <c r="D11" s="13">
        <v>230474</v>
      </c>
      <c r="E11" s="13">
        <v>49765</v>
      </c>
      <c r="F11" s="13">
        <v>164390</v>
      </c>
      <c r="G11" s="13">
        <v>257627</v>
      </c>
      <c r="H11" s="13">
        <v>38893</v>
      </c>
      <c r="I11" s="13">
        <v>197557</v>
      </c>
      <c r="J11" s="13">
        <v>181146</v>
      </c>
      <c r="K11" s="13">
        <v>258000</v>
      </c>
      <c r="L11" s="13">
        <v>199457</v>
      </c>
      <c r="M11" s="13">
        <v>90587</v>
      </c>
      <c r="N11" s="13">
        <v>57977</v>
      </c>
      <c r="O11" s="11">
        <f>SUM(B11:N11)</f>
        <v>2217113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1.394180654629786</v>
      </c>
      <c r="C15" s="19">
        <v>1.418197476320286</v>
      </c>
      <c r="D15" s="19">
        <v>1.323234127607236</v>
      </c>
      <c r="E15" s="19">
        <v>1.030111936281943</v>
      </c>
      <c r="F15" s="19">
        <v>1.672453791566688</v>
      </c>
      <c r="G15" s="19">
        <v>1.795794463162224</v>
      </c>
      <c r="H15" s="19">
        <v>1.97926743378006</v>
      </c>
      <c r="I15" s="19">
        <v>1.427240084863303</v>
      </c>
      <c r="J15" s="19">
        <v>1.44137910915668</v>
      </c>
      <c r="K15" s="19">
        <v>1.384397271777548</v>
      </c>
      <c r="L15" s="19">
        <v>1.462298362581342</v>
      </c>
      <c r="M15" s="19">
        <v>1.504181452849254</v>
      </c>
      <c r="N15" s="19">
        <v>1.441620510002341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1021792.9200000002</v>
      </c>
      <c r="C17" s="24">
        <f aca="true" t="shared" si="2" ref="C17:N17">C18+C19+C20+C21+C22+C23+C24+C25</f>
        <v>751197.9199999999</v>
      </c>
      <c r="D17" s="24">
        <f t="shared" si="2"/>
        <v>676326.5399999999</v>
      </c>
      <c r="E17" s="24">
        <f t="shared" si="2"/>
        <v>198335.36000000002</v>
      </c>
      <c r="F17" s="24">
        <f t="shared" si="2"/>
        <v>700707.77</v>
      </c>
      <c r="G17" s="24">
        <f t="shared" si="2"/>
        <v>977522.7799999999</v>
      </c>
      <c r="H17" s="24">
        <f t="shared" si="2"/>
        <v>218796.35000000003</v>
      </c>
      <c r="I17" s="24">
        <f t="shared" si="2"/>
        <v>735441.78</v>
      </c>
      <c r="J17" s="24">
        <f t="shared" si="2"/>
        <v>664957.77</v>
      </c>
      <c r="K17" s="24">
        <f t="shared" si="2"/>
        <v>863520.96</v>
      </c>
      <c r="L17" s="24">
        <f t="shared" si="2"/>
        <v>805125.6400000001</v>
      </c>
      <c r="M17" s="24">
        <f t="shared" si="2"/>
        <v>446407.8400000001</v>
      </c>
      <c r="N17" s="24">
        <f t="shared" si="2"/>
        <v>245593.12000000005</v>
      </c>
      <c r="O17" s="24">
        <f>O18+O19+O20+O21+O22+O23+O24+O25</f>
        <v>8305726.750000001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668991.52</v>
      </c>
      <c r="C18" s="30">
        <f t="shared" si="3"/>
        <v>498342.05</v>
      </c>
      <c r="D18" s="30">
        <f t="shared" si="3"/>
        <v>484889.25</v>
      </c>
      <c r="E18" s="30">
        <f t="shared" si="3"/>
        <v>178327.25</v>
      </c>
      <c r="F18" s="30">
        <f t="shared" si="3"/>
        <v>400508.41</v>
      </c>
      <c r="G18" s="30">
        <f t="shared" si="3"/>
        <v>515577.04</v>
      </c>
      <c r="H18" s="30">
        <f t="shared" si="3"/>
        <v>106816.77</v>
      </c>
      <c r="I18" s="30">
        <f t="shared" si="3"/>
        <v>480154.13</v>
      </c>
      <c r="J18" s="30">
        <f t="shared" si="3"/>
        <v>438530.62</v>
      </c>
      <c r="K18" s="30">
        <f t="shared" si="3"/>
        <v>577837.09</v>
      </c>
      <c r="L18" s="30">
        <f t="shared" si="3"/>
        <v>510581.9</v>
      </c>
      <c r="M18" s="30">
        <f t="shared" si="3"/>
        <v>270011.08</v>
      </c>
      <c r="N18" s="30">
        <f t="shared" si="3"/>
        <v>158992.32</v>
      </c>
      <c r="O18" s="30">
        <f aca="true" t="shared" si="4" ref="O18:O25">SUM(B18:N18)</f>
        <v>5289559.430000001</v>
      </c>
    </row>
    <row r="19" spans="1:23" ht="18.75" customHeight="1">
      <c r="A19" s="26" t="s">
        <v>35</v>
      </c>
      <c r="B19" s="30">
        <f>IF(B15&lt;&gt;0,ROUND((B15-1)*B18,2),0)</f>
        <v>263703.52</v>
      </c>
      <c r="C19" s="30">
        <f aca="true" t="shared" si="5" ref="C19:N19">IF(C15&lt;&gt;0,ROUND((C15-1)*C18,2),0)</f>
        <v>208405.39</v>
      </c>
      <c r="D19" s="30">
        <f t="shared" si="5"/>
        <v>156732.75</v>
      </c>
      <c r="E19" s="30">
        <f t="shared" si="5"/>
        <v>5369.78</v>
      </c>
      <c r="F19" s="30">
        <f t="shared" si="5"/>
        <v>269323.4</v>
      </c>
      <c r="G19" s="30">
        <f t="shared" si="5"/>
        <v>410293.35</v>
      </c>
      <c r="H19" s="30">
        <f t="shared" si="5"/>
        <v>104602.18</v>
      </c>
      <c r="I19" s="30">
        <f t="shared" si="5"/>
        <v>205141.09</v>
      </c>
      <c r="J19" s="30">
        <f t="shared" si="5"/>
        <v>193558.25</v>
      </c>
      <c r="K19" s="30">
        <f t="shared" si="5"/>
        <v>222119</v>
      </c>
      <c r="L19" s="30">
        <f t="shared" si="5"/>
        <v>236041.18</v>
      </c>
      <c r="M19" s="30">
        <f t="shared" si="5"/>
        <v>136134.58</v>
      </c>
      <c r="N19" s="30">
        <f t="shared" si="5"/>
        <v>70214.27</v>
      </c>
      <c r="O19" s="30">
        <f t="shared" si="4"/>
        <v>2481638.74</v>
      </c>
      <c r="W19" s="62"/>
    </row>
    <row r="20" spans="1:15" ht="18.75" customHeight="1">
      <c r="A20" s="26" t="s">
        <v>36</v>
      </c>
      <c r="B20" s="30">
        <v>39113.28</v>
      </c>
      <c r="C20" s="30">
        <v>27137.74</v>
      </c>
      <c r="D20" s="30">
        <v>19280.26</v>
      </c>
      <c r="E20" s="30">
        <v>7540.37</v>
      </c>
      <c r="F20" s="30">
        <v>16872.47</v>
      </c>
      <c r="G20" s="30">
        <v>28002.68</v>
      </c>
      <c r="H20" s="30">
        <v>4579.22</v>
      </c>
      <c r="I20" s="30">
        <v>15287.4</v>
      </c>
      <c r="J20" s="30">
        <v>24504.92</v>
      </c>
      <c r="K20" s="30">
        <v>34274.69</v>
      </c>
      <c r="L20" s="30">
        <v>32725.06</v>
      </c>
      <c r="M20" s="30">
        <v>14929.02</v>
      </c>
      <c r="N20" s="30">
        <v>7920.89</v>
      </c>
      <c r="O20" s="30">
        <f t="shared" si="4"/>
        <v>272168</v>
      </c>
    </row>
    <row r="21" spans="1:15" ht="18.75" customHeight="1">
      <c r="A21" s="26" t="s">
        <v>37</v>
      </c>
      <c r="B21" s="30">
        <v>2969.88</v>
      </c>
      <c r="C21" s="30">
        <v>2969.88</v>
      </c>
      <c r="D21" s="30">
        <v>1484.94</v>
      </c>
      <c r="E21" s="30">
        <v>1484.94</v>
      </c>
      <c r="F21" s="30">
        <v>1484.94</v>
      </c>
      <c r="G21" s="30">
        <v>1484.94</v>
      </c>
      <c r="H21" s="30">
        <v>1484.94</v>
      </c>
      <c r="I21" s="30">
        <v>1484.94</v>
      </c>
      <c r="J21" s="30">
        <v>1484.94</v>
      </c>
      <c r="K21" s="30">
        <v>1484.94</v>
      </c>
      <c r="L21" s="30">
        <v>1484.94</v>
      </c>
      <c r="M21" s="30">
        <v>1484.94</v>
      </c>
      <c r="N21" s="30">
        <v>1484.94</v>
      </c>
      <c r="O21" s="30">
        <f t="shared" si="4"/>
        <v>22274.1</v>
      </c>
    </row>
    <row r="22" spans="1:15" ht="18.75" customHeight="1">
      <c r="A22" s="26" t="s">
        <v>38</v>
      </c>
      <c r="B22" s="30">
        <v>-2675.07</v>
      </c>
      <c r="C22" s="30">
        <v>-3971.29</v>
      </c>
      <c r="D22" s="30">
        <v>-8824.64</v>
      </c>
      <c r="E22" s="30">
        <v>-513.11</v>
      </c>
      <c r="F22" s="30">
        <v>-8429.92</v>
      </c>
      <c r="G22" s="30">
        <v>-2470.36</v>
      </c>
      <c r="H22" s="30">
        <v>-3420.71</v>
      </c>
      <c r="I22" s="30">
        <v>0</v>
      </c>
      <c r="J22" s="30">
        <v>-9581.43</v>
      </c>
      <c r="K22" s="30">
        <v>-4970.72</v>
      </c>
      <c r="L22" s="30">
        <v>-8235.21</v>
      </c>
      <c r="M22" s="30">
        <v>0</v>
      </c>
      <c r="N22" s="30">
        <v>0</v>
      </c>
      <c r="O22" s="30">
        <f t="shared" si="4"/>
        <v>-53092.46</v>
      </c>
    </row>
    <row r="23" spans="1:26" ht="18.75" customHeight="1">
      <c r="A23" s="26" t="s">
        <v>69</v>
      </c>
      <c r="B23" s="30">
        <v>0</v>
      </c>
      <c r="C23" s="30">
        <v>-328.44</v>
      </c>
      <c r="D23" s="30">
        <v>-2591.91</v>
      </c>
      <c r="E23" s="30">
        <v>-706.86</v>
      </c>
      <c r="F23" s="30">
        <v>-1020.84</v>
      </c>
      <c r="G23" s="30">
        <v>-550.92</v>
      </c>
      <c r="H23" s="30">
        <v>-267</v>
      </c>
      <c r="I23" s="30">
        <v>-332.84</v>
      </c>
      <c r="J23" s="30">
        <v>-3796.2</v>
      </c>
      <c r="K23" s="30">
        <v>-743.9</v>
      </c>
      <c r="L23" s="30">
        <v>-829.6</v>
      </c>
      <c r="M23" s="30">
        <v>0</v>
      </c>
      <c r="N23" s="30">
        <v>0</v>
      </c>
      <c r="O23" s="30">
        <f t="shared" si="4"/>
        <v>-11168.51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49689.79</v>
      </c>
      <c r="C25" s="30">
        <v>18642.59</v>
      </c>
      <c r="D25" s="30">
        <v>25355.89</v>
      </c>
      <c r="E25" s="30">
        <v>6832.99</v>
      </c>
      <c r="F25" s="30">
        <v>21969.31</v>
      </c>
      <c r="G25" s="30">
        <v>25186.05</v>
      </c>
      <c r="H25" s="30">
        <v>5000.95</v>
      </c>
      <c r="I25" s="30">
        <v>33707.06</v>
      </c>
      <c r="J25" s="30">
        <v>20256.67</v>
      </c>
      <c r="K25" s="30">
        <v>33519.86</v>
      </c>
      <c r="L25" s="30">
        <v>33357.37</v>
      </c>
      <c r="M25" s="30">
        <v>23848.22</v>
      </c>
      <c r="N25" s="30">
        <v>6980.7</v>
      </c>
      <c r="O25" s="30">
        <f t="shared" si="4"/>
        <v>304347.45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-69436.4</v>
      </c>
      <c r="C27" s="30">
        <f>+C28+C30+C41+C42+C45-C46</f>
        <v>-67100</v>
      </c>
      <c r="D27" s="30">
        <f t="shared" si="6"/>
        <v>-57581.65</v>
      </c>
      <c r="E27" s="30">
        <f t="shared" si="6"/>
        <v>-10722.8</v>
      </c>
      <c r="F27" s="30">
        <f t="shared" si="6"/>
        <v>-38337.2</v>
      </c>
      <c r="G27" s="30">
        <f t="shared" si="6"/>
        <v>-59153.6</v>
      </c>
      <c r="H27" s="30">
        <f t="shared" si="6"/>
        <v>-14216.18</v>
      </c>
      <c r="I27" s="30">
        <f t="shared" si="6"/>
        <v>-65806.4</v>
      </c>
      <c r="J27" s="30">
        <f t="shared" si="6"/>
        <v>-51440.4</v>
      </c>
      <c r="K27" s="30">
        <f t="shared" si="6"/>
        <v>-46719.2</v>
      </c>
      <c r="L27" s="30">
        <f t="shared" si="6"/>
        <v>-40026.8</v>
      </c>
      <c r="M27" s="30">
        <f t="shared" si="6"/>
        <v>-21485.2</v>
      </c>
      <c r="N27" s="30">
        <f t="shared" si="6"/>
        <v>-18607.6</v>
      </c>
      <c r="O27" s="30">
        <f t="shared" si="6"/>
        <v>-560633.4299999999</v>
      </c>
    </row>
    <row r="28" spans="1:15" ht="18.75" customHeight="1">
      <c r="A28" s="26" t="s">
        <v>40</v>
      </c>
      <c r="B28" s="31">
        <f>+B29</f>
        <v>-69040.4</v>
      </c>
      <c r="C28" s="31">
        <f>+C29</f>
        <v>-67100</v>
      </c>
      <c r="D28" s="31">
        <f aca="true" t="shared" si="7" ref="D28:O28">+D29</f>
        <v>-54326.8</v>
      </c>
      <c r="E28" s="31">
        <f t="shared" si="7"/>
        <v>-10722.8</v>
      </c>
      <c r="F28" s="31">
        <f t="shared" si="7"/>
        <v>-38337.2</v>
      </c>
      <c r="G28" s="31">
        <f t="shared" si="7"/>
        <v>-59153.6</v>
      </c>
      <c r="H28" s="31">
        <f t="shared" si="7"/>
        <v>-13147.2</v>
      </c>
      <c r="I28" s="31">
        <f t="shared" si="7"/>
        <v>-65806.4</v>
      </c>
      <c r="J28" s="31">
        <f t="shared" si="7"/>
        <v>-51440.4</v>
      </c>
      <c r="K28" s="31">
        <f t="shared" si="7"/>
        <v>-46719.2</v>
      </c>
      <c r="L28" s="31">
        <f t="shared" si="7"/>
        <v>-40026.8</v>
      </c>
      <c r="M28" s="31">
        <f t="shared" si="7"/>
        <v>-21485.2</v>
      </c>
      <c r="N28" s="31">
        <f t="shared" si="7"/>
        <v>-18607.6</v>
      </c>
      <c r="O28" s="31">
        <f t="shared" si="7"/>
        <v>-555913.6</v>
      </c>
    </row>
    <row r="29" spans="1:26" ht="18.75" customHeight="1">
      <c r="A29" s="27" t="s">
        <v>41</v>
      </c>
      <c r="B29" s="16">
        <f>ROUND((-B9)*$G$3,2)</f>
        <v>-69040.4</v>
      </c>
      <c r="C29" s="16">
        <f aca="true" t="shared" si="8" ref="C29:N29">ROUND((-C9)*$G$3,2)</f>
        <v>-67100</v>
      </c>
      <c r="D29" s="16">
        <f t="shared" si="8"/>
        <v>-54326.8</v>
      </c>
      <c r="E29" s="16">
        <f t="shared" si="8"/>
        <v>-10722.8</v>
      </c>
      <c r="F29" s="16">
        <f t="shared" si="8"/>
        <v>-38337.2</v>
      </c>
      <c r="G29" s="16">
        <f t="shared" si="8"/>
        <v>-59153.6</v>
      </c>
      <c r="H29" s="16">
        <f t="shared" si="8"/>
        <v>-13147.2</v>
      </c>
      <c r="I29" s="16">
        <f t="shared" si="8"/>
        <v>-65806.4</v>
      </c>
      <c r="J29" s="16">
        <f t="shared" si="8"/>
        <v>-51440.4</v>
      </c>
      <c r="K29" s="16">
        <f t="shared" si="8"/>
        <v>-46719.2</v>
      </c>
      <c r="L29" s="16">
        <f t="shared" si="8"/>
        <v>-40026.8</v>
      </c>
      <c r="M29" s="16">
        <f t="shared" si="8"/>
        <v>-21485.2</v>
      </c>
      <c r="N29" s="16">
        <f t="shared" si="8"/>
        <v>-18607.6</v>
      </c>
      <c r="O29" s="32">
        <f aca="true" t="shared" si="9" ref="O29:O46">SUM(B29:N29)</f>
        <v>-555913.6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-396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-396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-396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-396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-3254.85</v>
      </c>
      <c r="E41" s="35"/>
      <c r="F41" s="35"/>
      <c r="G41" s="35"/>
      <c r="H41" s="35">
        <v>-1068.98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-4323.83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952356.5200000001</v>
      </c>
      <c r="C44" s="36">
        <f t="shared" si="11"/>
        <v>684097.9199999999</v>
      </c>
      <c r="D44" s="36">
        <f t="shared" si="11"/>
        <v>618744.8899999999</v>
      </c>
      <c r="E44" s="36">
        <f t="shared" si="11"/>
        <v>187612.56000000003</v>
      </c>
      <c r="F44" s="36">
        <f t="shared" si="11"/>
        <v>662370.5700000001</v>
      </c>
      <c r="G44" s="36">
        <f t="shared" si="11"/>
        <v>918369.1799999999</v>
      </c>
      <c r="H44" s="36">
        <f t="shared" si="11"/>
        <v>204580.17000000004</v>
      </c>
      <c r="I44" s="36">
        <f t="shared" si="11"/>
        <v>669635.38</v>
      </c>
      <c r="J44" s="36">
        <f t="shared" si="11"/>
        <v>613517.37</v>
      </c>
      <c r="K44" s="36">
        <f t="shared" si="11"/>
        <v>816801.76</v>
      </c>
      <c r="L44" s="36">
        <f t="shared" si="11"/>
        <v>765098.8400000001</v>
      </c>
      <c r="M44" s="36">
        <f t="shared" si="11"/>
        <v>424922.6400000001</v>
      </c>
      <c r="N44" s="36">
        <f t="shared" si="11"/>
        <v>226985.52000000005</v>
      </c>
      <c r="O44" s="36">
        <f>SUM(B44:N44)</f>
        <v>7745093.319999999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 s="43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952356.52</v>
      </c>
      <c r="C50" s="51">
        <f t="shared" si="12"/>
        <v>684097.9199999999</v>
      </c>
      <c r="D50" s="51">
        <f t="shared" si="12"/>
        <v>618744.9</v>
      </c>
      <c r="E50" s="51">
        <f t="shared" si="12"/>
        <v>187612.56</v>
      </c>
      <c r="F50" s="51">
        <f t="shared" si="12"/>
        <v>662370.57</v>
      </c>
      <c r="G50" s="51">
        <f t="shared" si="12"/>
        <v>918369.19</v>
      </c>
      <c r="H50" s="51">
        <f t="shared" si="12"/>
        <v>204580.16</v>
      </c>
      <c r="I50" s="51">
        <f t="shared" si="12"/>
        <v>669635.38</v>
      </c>
      <c r="J50" s="51">
        <f t="shared" si="12"/>
        <v>613517.38</v>
      </c>
      <c r="K50" s="51">
        <f t="shared" si="12"/>
        <v>816801.75</v>
      </c>
      <c r="L50" s="51">
        <f t="shared" si="12"/>
        <v>765098.84</v>
      </c>
      <c r="M50" s="51">
        <f t="shared" si="12"/>
        <v>424922.64</v>
      </c>
      <c r="N50" s="51">
        <f t="shared" si="12"/>
        <v>226985.51</v>
      </c>
      <c r="O50" s="36">
        <f t="shared" si="12"/>
        <v>7745093.319999999</v>
      </c>
      <c r="Q50"/>
    </row>
    <row r="51" spans="1:18" ht="18.75" customHeight="1">
      <c r="A51" s="26" t="s">
        <v>57</v>
      </c>
      <c r="B51" s="51">
        <v>780849.84</v>
      </c>
      <c r="C51" s="51">
        <v>497770.43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1278620.27</v>
      </c>
      <c r="P51"/>
      <c r="Q51"/>
      <c r="R51" s="43"/>
    </row>
    <row r="52" spans="1:16" ht="18.75" customHeight="1">
      <c r="A52" s="26" t="s">
        <v>58</v>
      </c>
      <c r="B52" s="51">
        <v>171506.68</v>
      </c>
      <c r="C52" s="51">
        <v>186327.49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357834.17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618744.9</v>
      </c>
      <c r="E53" s="52">
        <v>0</v>
      </c>
      <c r="F53" s="52">
        <v>0</v>
      </c>
      <c r="G53" s="52">
        <v>0</v>
      </c>
      <c r="H53" s="51">
        <v>204580.16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823325.06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187612.56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187612.56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662370.57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662370.57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918369.19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918369.19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669635.38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669635.38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613517.38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613517.38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816801.75</v>
      </c>
      <c r="L59" s="31">
        <v>765098.84</v>
      </c>
      <c r="M59" s="52">
        <v>0</v>
      </c>
      <c r="N59" s="52">
        <v>0</v>
      </c>
      <c r="O59" s="36">
        <f t="shared" si="13"/>
        <v>1581900.5899999999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424922.64</v>
      </c>
      <c r="N60" s="52">
        <v>0</v>
      </c>
      <c r="O60" s="36">
        <f t="shared" si="13"/>
        <v>424922.64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226985.51</v>
      </c>
      <c r="O61" s="55">
        <f t="shared" si="13"/>
        <v>226985.51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 s="68"/>
      <c r="E64"/>
      <c r="F64"/>
      <c r="G64"/>
      <c r="H64" s="68"/>
      <c r="I64" s="58"/>
      <c r="J64"/>
      <c r="K64"/>
      <c r="L64"/>
    </row>
    <row r="65" spans="2:12" ht="13.5">
      <c r="B65" s="57"/>
      <c r="C65" s="57"/>
      <c r="D65"/>
      <c r="E65"/>
      <c r="F65"/>
      <c r="G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2021-02-12T18:55:52Z</dcterms:modified>
  <cp:category/>
  <cp:version/>
  <cp:contentType/>
  <cp:contentStatus/>
</cp:coreProperties>
</file>