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<sst xmlns="http://schemas.openxmlformats.org/spreadsheetml/2006/main" count="79" uniqueCount="76">
  <si>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</si>
  <si>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</si>
  <si>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</si>
  <si>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</si>
  <si>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</si>
  <si>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</si>
  <si>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</si>
  <si>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</si>
  <si>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</si>
  <si>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</si>
  <si>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</si>
  <si>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</si>
  <si>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</si>
  <si>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</si>
  <si>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</si>
  <si>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</si>
  <si>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</si>
  <si>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</si>
  <si>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</si>
  <si>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</si>
  <si>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</si>
  <si>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</si>
  <si>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</si>
  <si>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</si>
  <si>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</si>
  <si>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</si>
  <si>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</si>
  <si>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</si>
  <si>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</si>
  <si>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</si>
  <si>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</si>
  <si>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</si>
  <si>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</si>
  <si>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</si>
  <si>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</si>
  <si>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</si>
  <si>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</si>
  <si>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</si>
  <si>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</si>
  <si>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</si>
  <si>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</si>
  <si>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</si>
  <si>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</si>
  <si>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</si>
  <si>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</si>
  <si>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</si>
  <si>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</si>
  <si>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</si>
  <si>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</si>
  <si>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</si>
  <si>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</si>
  <si>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</si>
  <si>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</si>
  <si>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</si>
  <si>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</si>
  <si>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</si>
  <si>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</si>
  <si>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</si>
  <si>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</si>
  <si>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</si>
  <si>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</si>
  <si>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</si>
  <si>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</si>
  <si>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</si>
  <si>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</si>
  <si>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</si>
  <si>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</si>
  <si>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</si>
  <si>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</si>
  <si>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</si>
  <si>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</si>
  <si>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</si>
  <si>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</si>
  <si>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07/02/21 - VENCIMENTO 12/02/21</t>
  </si>
  <si>
    <t>5.3. Revisão de Remuneração pelo Transporte Coletivo (1)</t>
  </si>
  <si>
    <t>Nota: (1) Revisões período de 19/03 a 03/12/20.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</si>
</sst>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114285</v>
      </c>
      <c r="C7" s="9">
        <f t="shared" si="0"/>
        <v>75652</v>
      </c>
      <c r="D7" s="9">
        <f t="shared" si="0"/>
        <v>89533</v>
      </c>
      <c r="E7" s="9">
        <f t="shared" si="0"/>
        <v>17234</v>
      </c>
      <c r="F7" s="9">
        <f t="shared" si="0"/>
        <v>67415</v>
      </c>
      <c r="G7" s="9">
        <f t="shared" si="0"/>
        <v>83733</v>
      </c>
      <c r="H7" s="9">
        <f t="shared" si="0"/>
        <v>10073</v>
      </c>
      <c r="I7" s="9">
        <f t="shared" si="0"/>
        <v>69800</v>
      </c>
      <c r="J7" s="9">
        <f t="shared" si="0"/>
        <v>73414</v>
      </c>
      <c r="K7" s="9">
        <f t="shared" si="0"/>
        <v>100950</v>
      </c>
      <c r="L7" s="9">
        <f t="shared" si="0"/>
        <v>80010</v>
      </c>
      <c r="M7" s="9">
        <f t="shared" si="0"/>
        <v>32558</v>
      </c>
      <c r="N7" s="9">
        <f t="shared" si="0"/>
        <v>17861</v>
      </c>
      <c r="O7" s="9">
        <f t="shared" si="0"/>
        <v>832518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8296</v>
      </c>
      <c r="C8" s="11">
        <f t="shared" si="1"/>
        <v>7020</v>
      </c>
      <c r="D8" s="11">
        <f t="shared" si="1"/>
        <v>6602</v>
      </c>
      <c r="E8" s="11">
        <f t="shared" si="1"/>
        <v>900</v>
      </c>
      <c r="F8" s="11">
        <f t="shared" si="1"/>
        <v>5039</v>
      </c>
      <c r="G8" s="11">
        <f t="shared" si="1"/>
        <v>5805</v>
      </c>
      <c r="H8" s="11">
        <f t="shared" si="1"/>
        <v>852</v>
      </c>
      <c r="I8" s="11">
        <f t="shared" si="1"/>
        <v>6728</v>
      </c>
      <c r="J8" s="11">
        <f t="shared" si="1"/>
        <v>5809</v>
      </c>
      <c r="K8" s="11">
        <f t="shared" si="1"/>
        <v>6058</v>
      </c>
      <c r="L8" s="11">
        <f t="shared" si="1"/>
        <v>4529</v>
      </c>
      <c r="M8" s="11">
        <f t="shared" si="1"/>
        <v>2012</v>
      </c>
      <c r="N8" s="11">
        <f t="shared" si="1"/>
        <v>1315</v>
      </c>
      <c r="O8" s="11">
        <f t="shared" si="1"/>
        <v>60965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8296</v>
      </c>
      <c r="C9" s="11">
        <v>7020</v>
      </c>
      <c r="D9" s="11">
        <v>6602</v>
      </c>
      <c r="E9" s="11">
        <v>900</v>
      </c>
      <c r="F9" s="11">
        <v>5039</v>
      </c>
      <c r="G9" s="11">
        <v>5805</v>
      </c>
      <c r="H9" s="11">
        <v>852</v>
      </c>
      <c r="I9" s="11">
        <v>6728</v>
      </c>
      <c r="J9" s="11">
        <v>5809</v>
      </c>
      <c r="K9" s="11">
        <v>6057</v>
      </c>
      <c r="L9" s="11">
        <v>4529</v>
      </c>
      <c r="M9" s="11">
        <v>2012</v>
      </c>
      <c r="N9" s="11">
        <v>1315</v>
      </c>
      <c r="O9" s="11">
        <f>SUM(B9:N9)</f>
        <v>60964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</v>
      </c>
      <c r="L10" s="13">
        <v>0</v>
      </c>
      <c r="M10" s="13">
        <v>0</v>
      </c>
      <c r="N10" s="13">
        <v>0</v>
      </c>
      <c r="O10" s="11">
        <f>SUM(B10:N10)</f>
        <v>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105989</v>
      </c>
      <c r="C11" s="13">
        <v>68632</v>
      </c>
      <c r="D11" s="13">
        <v>82931</v>
      </c>
      <c r="E11" s="13">
        <v>16334</v>
      </c>
      <c r="F11" s="13">
        <v>62376</v>
      </c>
      <c r="G11" s="13">
        <v>77928</v>
      </c>
      <c r="H11" s="13">
        <v>9221</v>
      </c>
      <c r="I11" s="13">
        <v>63072</v>
      </c>
      <c r="J11" s="13">
        <v>67605</v>
      </c>
      <c r="K11" s="13">
        <v>94892</v>
      </c>
      <c r="L11" s="13">
        <v>75481</v>
      </c>
      <c r="M11" s="13">
        <v>30546</v>
      </c>
      <c r="N11" s="13">
        <v>16546</v>
      </c>
      <c r="O11" s="11">
        <f>SUM(B11:N11)</f>
        <v>771553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1.37030711688022</v>
      </c>
      <c r="C15" s="19">
        <v>1.418163553393586</v>
      </c>
      <c r="D15" s="19">
        <v>1.383829013387123</v>
      </c>
      <c r="E15" s="19">
        <v>1.084612954498452</v>
      </c>
      <c r="F15" s="19">
        <v>1.682169546650486</v>
      </c>
      <c r="G15" s="19">
        <v>1.786323234183285</v>
      </c>
      <c r="H15" s="19">
        <v>1.848239579913995</v>
      </c>
      <c r="I15" s="19">
        <v>1.402923857419964</v>
      </c>
      <c r="J15" s="19">
        <v>1.327264760955276</v>
      </c>
      <c r="K15" s="19">
        <v>1.412331473396941</v>
      </c>
      <c r="L15" s="19">
        <v>1.491030217485903</v>
      </c>
      <c r="M15" s="19">
        <v>1.478866233517039</v>
      </c>
      <c r="N15" s="19">
        <v>1.432809874048709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415339.69</v>
      </c>
      <c r="C17" s="24">
        <f aca="true" t="shared" si="2" ref="C17:N17">C18+C19+C20+C21+C22+C23+C24+C25</f>
        <v>275886</v>
      </c>
      <c r="D17" s="24">
        <f t="shared" si="2"/>
        <v>275772.11000000004</v>
      </c>
      <c r="E17" s="24">
        <f t="shared" si="2"/>
        <v>75172.01000000001</v>
      </c>
      <c r="F17" s="24">
        <f t="shared" si="2"/>
        <v>286668.22</v>
      </c>
      <c r="G17" s="24">
        <f t="shared" si="2"/>
        <v>323036.68</v>
      </c>
      <c r="H17" s="24">
        <f t="shared" si="2"/>
        <v>50824.909999999996</v>
      </c>
      <c r="I17" s="24">
        <f t="shared" si="2"/>
        <v>266004.79</v>
      </c>
      <c r="J17" s="24">
        <f t="shared" si="2"/>
        <v>240244.16000000003</v>
      </c>
      <c r="K17" s="24">
        <f t="shared" si="2"/>
        <v>355945.85</v>
      </c>
      <c r="L17" s="24">
        <f t="shared" si="2"/>
        <v>335448.55</v>
      </c>
      <c r="M17" s="24">
        <f t="shared" si="2"/>
        <v>171398.53</v>
      </c>
      <c r="N17" s="24">
        <f t="shared" si="2"/>
        <v>77016.45</v>
      </c>
      <c r="O17" s="24">
        <f>O18+O19+O20+O21+O22+O23+O24+O25</f>
        <v>3148757.9499999997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252021.28</v>
      </c>
      <c r="C18" s="30">
        <f t="shared" si="3"/>
        <v>172297.43</v>
      </c>
      <c r="D18" s="30">
        <f t="shared" si="3"/>
        <v>178788.45</v>
      </c>
      <c r="E18" s="30">
        <f t="shared" si="3"/>
        <v>58873.07</v>
      </c>
      <c r="F18" s="30">
        <f t="shared" si="3"/>
        <v>155978.09</v>
      </c>
      <c r="G18" s="30">
        <f t="shared" si="3"/>
        <v>159260.17</v>
      </c>
      <c r="H18" s="30">
        <f t="shared" si="3"/>
        <v>25689.17</v>
      </c>
      <c r="I18" s="30">
        <f t="shared" si="3"/>
        <v>157706.12</v>
      </c>
      <c r="J18" s="30">
        <f t="shared" si="3"/>
        <v>166950.78</v>
      </c>
      <c r="K18" s="30">
        <f t="shared" si="3"/>
        <v>217153.55</v>
      </c>
      <c r="L18" s="30">
        <f t="shared" si="3"/>
        <v>195880.48</v>
      </c>
      <c r="M18" s="30">
        <f t="shared" si="3"/>
        <v>92080.54</v>
      </c>
      <c r="N18" s="30">
        <f t="shared" si="3"/>
        <v>45650.93</v>
      </c>
      <c r="O18" s="30">
        <f aca="true" t="shared" si="4" ref="O18:O25">SUM(B18:N18)</f>
        <v>1878330.0599999998</v>
      </c>
    </row>
    <row r="19" spans="1:23" ht="18.75" customHeight="1">
      <c r="A19" s="26" t="s">
        <v>35</v>
      </c>
      <c r="B19" s="30">
        <f>IF(B15&lt;&gt;0,ROUND((B15-1)*B18,2),0)</f>
        <v>93325.27</v>
      </c>
      <c r="C19" s="30">
        <f aca="true" t="shared" si="5" ref="C19:N19">IF(C15&lt;&gt;0,ROUND((C15-1)*C18,2),0)</f>
        <v>72048.51</v>
      </c>
      <c r="D19" s="30">
        <f t="shared" si="5"/>
        <v>68624.19</v>
      </c>
      <c r="E19" s="30">
        <f t="shared" si="5"/>
        <v>4981.42</v>
      </c>
      <c r="F19" s="30">
        <f t="shared" si="5"/>
        <v>106403.5</v>
      </c>
      <c r="G19" s="30">
        <f t="shared" si="5"/>
        <v>125229.97</v>
      </c>
      <c r="H19" s="30">
        <f t="shared" si="5"/>
        <v>21790.57</v>
      </c>
      <c r="I19" s="30">
        <f t="shared" si="5"/>
        <v>63543.56</v>
      </c>
      <c r="J19" s="30">
        <f t="shared" si="5"/>
        <v>54637.11</v>
      </c>
      <c r="K19" s="30">
        <f t="shared" si="5"/>
        <v>89539.24</v>
      </c>
      <c r="L19" s="30">
        <f t="shared" si="5"/>
        <v>96183.23</v>
      </c>
      <c r="M19" s="30">
        <f t="shared" si="5"/>
        <v>44094.26</v>
      </c>
      <c r="N19" s="30">
        <f t="shared" si="5"/>
        <v>19758.17</v>
      </c>
      <c r="O19" s="30">
        <f t="shared" si="4"/>
        <v>860159</v>
      </c>
      <c r="W19" s="62"/>
    </row>
    <row r="20" spans="1:15" ht="18.75" customHeight="1">
      <c r="A20" s="26" t="s">
        <v>36</v>
      </c>
      <c r="B20" s="30">
        <v>20175.46</v>
      </c>
      <c r="C20" s="30">
        <v>14145.21</v>
      </c>
      <c r="D20" s="30">
        <v>10677.72</v>
      </c>
      <c r="E20" s="30">
        <v>3748.32</v>
      </c>
      <c r="F20" s="30">
        <v>9517.51</v>
      </c>
      <c r="G20" s="30">
        <v>14345.91</v>
      </c>
      <c r="H20" s="30">
        <v>1436.99</v>
      </c>
      <c r="I20" s="30">
        <v>9563.11</v>
      </c>
      <c r="J20" s="30">
        <v>11895.13</v>
      </c>
      <c r="K20" s="30">
        <v>19218.98</v>
      </c>
      <c r="L20" s="30">
        <v>16777.74</v>
      </c>
      <c r="M20" s="30">
        <v>9890.57</v>
      </c>
      <c r="N20" s="30">
        <v>3141.71</v>
      </c>
      <c r="O20" s="30">
        <f t="shared" si="4"/>
        <v>144534.36000000002</v>
      </c>
    </row>
    <row r="21" spans="1:15" ht="18.75" customHeight="1">
      <c r="A21" s="26" t="s">
        <v>37</v>
      </c>
      <c r="B21" s="30">
        <v>2969.88</v>
      </c>
      <c r="C21" s="30">
        <v>2969.88</v>
      </c>
      <c r="D21" s="30">
        <v>1484.94</v>
      </c>
      <c r="E21" s="30">
        <v>1484.94</v>
      </c>
      <c r="F21" s="30">
        <v>1484.94</v>
      </c>
      <c r="G21" s="30">
        <v>1484.94</v>
      </c>
      <c r="H21" s="30">
        <v>1484.94</v>
      </c>
      <c r="I21" s="30">
        <v>1484.94</v>
      </c>
      <c r="J21" s="30">
        <v>1484.94</v>
      </c>
      <c r="K21" s="30">
        <v>1484.94</v>
      </c>
      <c r="L21" s="30">
        <v>1484.94</v>
      </c>
      <c r="M21" s="30">
        <v>1484.94</v>
      </c>
      <c r="N21" s="30">
        <v>1484.94</v>
      </c>
      <c r="O21" s="30">
        <f t="shared" si="4"/>
        <v>22274.1</v>
      </c>
    </row>
    <row r="22" spans="1:15" ht="18.75" customHeight="1">
      <c r="A22" s="26" t="s">
        <v>38</v>
      </c>
      <c r="B22" s="30">
        <v>-2675.07</v>
      </c>
      <c r="C22" s="30">
        <v>-3971.29</v>
      </c>
      <c r="D22" s="30">
        <v>-8824.64</v>
      </c>
      <c r="E22" s="30">
        <v>-513.11</v>
      </c>
      <c r="F22" s="30">
        <v>-8429.92</v>
      </c>
      <c r="G22" s="30">
        <v>-2470.36</v>
      </c>
      <c r="H22" s="30">
        <v>-3420.71</v>
      </c>
      <c r="I22" s="30">
        <v>0</v>
      </c>
      <c r="J22" s="30">
        <v>-9581.43</v>
      </c>
      <c r="K22" s="30">
        <v>-4970.72</v>
      </c>
      <c r="L22" s="30">
        <v>-8235.21</v>
      </c>
      <c r="M22" s="30">
        <v>0</v>
      </c>
      <c r="N22" s="30">
        <v>0</v>
      </c>
      <c r="O22" s="30">
        <f t="shared" si="4"/>
        <v>-53092.46</v>
      </c>
    </row>
    <row r="23" spans="1:26" ht="18.75" customHeight="1">
      <c r="A23" s="26" t="s">
        <v>69</v>
      </c>
      <c r="B23" s="30">
        <v>-166.92</v>
      </c>
      <c r="C23" s="30">
        <v>-246.33</v>
      </c>
      <c r="D23" s="30">
        <v>-334.44</v>
      </c>
      <c r="E23" s="30">
        <v>-235.62</v>
      </c>
      <c r="F23" s="30">
        <v>-255.21</v>
      </c>
      <c r="G23" s="30">
        <v>0</v>
      </c>
      <c r="H23" s="30">
        <v>-1157</v>
      </c>
      <c r="I23" s="30">
        <v>0</v>
      </c>
      <c r="J23" s="30">
        <v>-5399.04</v>
      </c>
      <c r="K23" s="30">
        <v>0</v>
      </c>
      <c r="L23" s="30">
        <v>0</v>
      </c>
      <c r="M23" s="30">
        <v>0</v>
      </c>
      <c r="N23" s="30">
        <v>0</v>
      </c>
      <c r="O23" s="30">
        <f t="shared" si="4"/>
        <v>-7794.5599999999995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49689.79</v>
      </c>
      <c r="C25" s="30">
        <v>18642.59</v>
      </c>
      <c r="D25" s="30">
        <v>25355.89</v>
      </c>
      <c r="E25" s="30">
        <v>6832.99</v>
      </c>
      <c r="F25" s="30">
        <v>21969.31</v>
      </c>
      <c r="G25" s="30">
        <v>25186.05</v>
      </c>
      <c r="H25" s="30">
        <v>5000.95</v>
      </c>
      <c r="I25" s="30">
        <v>33707.06</v>
      </c>
      <c r="J25" s="30">
        <v>20256.67</v>
      </c>
      <c r="K25" s="30">
        <v>33519.86</v>
      </c>
      <c r="L25" s="30">
        <v>33357.37</v>
      </c>
      <c r="M25" s="30">
        <v>23848.22</v>
      </c>
      <c r="N25" s="30">
        <v>6980.7</v>
      </c>
      <c r="O25" s="30">
        <f t="shared" si="4"/>
        <v>304347.45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-36502.4</v>
      </c>
      <c r="C27" s="30">
        <f>+C28+C30+C41+C42+C45-C46</f>
        <v>-30888</v>
      </c>
      <c r="D27" s="30">
        <f t="shared" si="6"/>
        <v>-30300.879999999997</v>
      </c>
      <c r="E27" s="30">
        <f t="shared" si="6"/>
        <v>-3960</v>
      </c>
      <c r="F27" s="30">
        <f t="shared" si="6"/>
        <v>-22171.6</v>
      </c>
      <c r="G27" s="30">
        <f t="shared" si="6"/>
        <v>-25542</v>
      </c>
      <c r="H27" s="30">
        <f t="shared" si="6"/>
        <v>-3977.92</v>
      </c>
      <c r="I27" s="30">
        <f t="shared" si="6"/>
        <v>-29603.2</v>
      </c>
      <c r="J27" s="30">
        <f t="shared" si="6"/>
        <v>-25559.6</v>
      </c>
      <c r="K27" s="30">
        <f t="shared" si="6"/>
        <v>-26650.8</v>
      </c>
      <c r="L27" s="30">
        <f t="shared" si="6"/>
        <v>-19927.6</v>
      </c>
      <c r="M27" s="30">
        <f t="shared" si="6"/>
        <v>-8852.8</v>
      </c>
      <c r="N27" s="30">
        <f t="shared" si="6"/>
        <v>-5786</v>
      </c>
      <c r="O27" s="30">
        <f t="shared" si="6"/>
        <v>-269722.8</v>
      </c>
    </row>
    <row r="28" spans="1:15" ht="18.75" customHeight="1">
      <c r="A28" s="26" t="s">
        <v>40</v>
      </c>
      <c r="B28" s="31">
        <f>+B29</f>
        <v>-36502.4</v>
      </c>
      <c r="C28" s="31">
        <f>+C29</f>
        <v>-30888</v>
      </c>
      <c r="D28" s="31">
        <f aca="true" t="shared" si="7" ref="D28:O28">+D29</f>
        <v>-29048.8</v>
      </c>
      <c r="E28" s="31">
        <f t="shared" si="7"/>
        <v>-3960</v>
      </c>
      <c r="F28" s="31">
        <f t="shared" si="7"/>
        <v>-22171.6</v>
      </c>
      <c r="G28" s="31">
        <f t="shared" si="7"/>
        <v>-25542</v>
      </c>
      <c r="H28" s="31">
        <f t="shared" si="7"/>
        <v>-3748.8</v>
      </c>
      <c r="I28" s="31">
        <f t="shared" si="7"/>
        <v>-29603.2</v>
      </c>
      <c r="J28" s="31">
        <f t="shared" si="7"/>
        <v>-25559.6</v>
      </c>
      <c r="K28" s="31">
        <f t="shared" si="7"/>
        <v>-26650.8</v>
      </c>
      <c r="L28" s="31">
        <f t="shared" si="7"/>
        <v>-19927.6</v>
      </c>
      <c r="M28" s="31">
        <f t="shared" si="7"/>
        <v>-8852.8</v>
      </c>
      <c r="N28" s="31">
        <f t="shared" si="7"/>
        <v>-5786</v>
      </c>
      <c r="O28" s="31">
        <f t="shared" si="7"/>
        <v>-268241.6</v>
      </c>
    </row>
    <row r="29" spans="1:26" ht="18.75" customHeight="1">
      <c r="A29" s="27" t="s">
        <v>41</v>
      </c>
      <c r="B29" s="16">
        <f>ROUND((-B9)*$G$3,2)</f>
        <v>-36502.4</v>
      </c>
      <c r="C29" s="16">
        <f aca="true" t="shared" si="8" ref="C29:N29">ROUND((-C9)*$G$3,2)</f>
        <v>-30888</v>
      </c>
      <c r="D29" s="16">
        <f t="shared" si="8"/>
        <v>-29048.8</v>
      </c>
      <c r="E29" s="16">
        <f t="shared" si="8"/>
        <v>-3960</v>
      </c>
      <c r="F29" s="16">
        <f t="shared" si="8"/>
        <v>-22171.6</v>
      </c>
      <c r="G29" s="16">
        <f t="shared" si="8"/>
        <v>-25542</v>
      </c>
      <c r="H29" s="16">
        <f t="shared" si="8"/>
        <v>-3748.8</v>
      </c>
      <c r="I29" s="16">
        <f t="shared" si="8"/>
        <v>-29603.2</v>
      </c>
      <c r="J29" s="16">
        <f t="shared" si="8"/>
        <v>-25559.6</v>
      </c>
      <c r="K29" s="16">
        <f t="shared" si="8"/>
        <v>-26650.8</v>
      </c>
      <c r="L29" s="16">
        <f t="shared" si="8"/>
        <v>-19927.6</v>
      </c>
      <c r="M29" s="16">
        <f t="shared" si="8"/>
        <v>-8852.8</v>
      </c>
      <c r="N29" s="16">
        <f t="shared" si="8"/>
        <v>-5786</v>
      </c>
      <c r="O29" s="32">
        <f aca="true" t="shared" si="9" ref="O29:O46">SUM(B29:N29)</f>
        <v>-268241.6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74</v>
      </c>
      <c r="B41" s="35">
        <v>0</v>
      </c>
      <c r="C41" s="35">
        <v>0</v>
      </c>
      <c r="D41" s="33">
        <v>-1252.08</v>
      </c>
      <c r="E41" s="33"/>
      <c r="F41" s="33"/>
      <c r="G41" s="33"/>
      <c r="H41" s="33">
        <v>-229.12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-1481.1999999999998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378837.29</v>
      </c>
      <c r="C44" s="36">
        <f t="shared" si="11"/>
        <v>244998</v>
      </c>
      <c r="D44" s="36">
        <f t="shared" si="11"/>
        <v>245471.23000000004</v>
      </c>
      <c r="E44" s="36">
        <f t="shared" si="11"/>
        <v>71212.01000000001</v>
      </c>
      <c r="F44" s="36">
        <f t="shared" si="11"/>
        <v>264496.62</v>
      </c>
      <c r="G44" s="36">
        <f t="shared" si="11"/>
        <v>297494.68</v>
      </c>
      <c r="H44" s="36">
        <f t="shared" si="11"/>
        <v>46846.99</v>
      </c>
      <c r="I44" s="36">
        <f t="shared" si="11"/>
        <v>236401.58999999997</v>
      </c>
      <c r="J44" s="36">
        <f t="shared" si="11"/>
        <v>214684.56000000003</v>
      </c>
      <c r="K44" s="36">
        <f t="shared" si="11"/>
        <v>329295.05</v>
      </c>
      <c r="L44" s="36">
        <f t="shared" si="11"/>
        <v>315520.95</v>
      </c>
      <c r="M44" s="36">
        <f t="shared" si="11"/>
        <v>162545.73</v>
      </c>
      <c r="N44" s="36">
        <f t="shared" si="11"/>
        <v>71230.45</v>
      </c>
      <c r="O44" s="36">
        <f>SUM(B44:N44)</f>
        <v>2879035.15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56</v>
      </c>
      <c r="B50" s="51">
        <f aca="true" t="shared" si="12" ref="B50:O50">SUM(B51:B61)</f>
        <v>378837.30000000005</v>
      </c>
      <c r="C50" s="51">
        <f t="shared" si="12"/>
        <v>244997.99000000002</v>
      </c>
      <c r="D50" s="51">
        <f t="shared" si="12"/>
        <v>245471.23</v>
      </c>
      <c r="E50" s="51">
        <f t="shared" si="12"/>
        <v>71212.01</v>
      </c>
      <c r="F50" s="51">
        <f t="shared" si="12"/>
        <v>264496.62</v>
      </c>
      <c r="G50" s="51">
        <f t="shared" si="12"/>
        <v>297494.67</v>
      </c>
      <c r="H50" s="51">
        <f t="shared" si="12"/>
        <v>46846.99</v>
      </c>
      <c r="I50" s="51">
        <f t="shared" si="12"/>
        <v>236401.59</v>
      </c>
      <c r="J50" s="51">
        <f t="shared" si="12"/>
        <v>214684.55</v>
      </c>
      <c r="K50" s="51">
        <f t="shared" si="12"/>
        <v>329295.05</v>
      </c>
      <c r="L50" s="51">
        <f t="shared" si="12"/>
        <v>315520.96</v>
      </c>
      <c r="M50" s="51">
        <f t="shared" si="12"/>
        <v>162545.72</v>
      </c>
      <c r="N50" s="51">
        <f t="shared" si="12"/>
        <v>71230.45</v>
      </c>
      <c r="O50" s="36">
        <f t="shared" si="12"/>
        <v>2879035.1300000004</v>
      </c>
      <c r="Q50"/>
    </row>
    <row r="51" spans="1:18" ht="18.75" customHeight="1">
      <c r="A51" s="26" t="s">
        <v>57</v>
      </c>
      <c r="B51" s="51">
        <v>316299.27</v>
      </c>
      <c r="C51" s="51">
        <v>181618.48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497917.75</v>
      </c>
      <c r="P51"/>
      <c r="Q51"/>
      <c r="R51" s="43"/>
    </row>
    <row r="52" spans="1:16" ht="18.75" customHeight="1">
      <c r="A52" s="26" t="s">
        <v>58</v>
      </c>
      <c r="B52" s="51">
        <v>62538.03</v>
      </c>
      <c r="C52" s="51">
        <v>63379.51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125917.54000000001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245471.23</v>
      </c>
      <c r="E53" s="52">
        <v>0</v>
      </c>
      <c r="F53" s="52">
        <v>0</v>
      </c>
      <c r="G53" s="52">
        <v>0</v>
      </c>
      <c r="H53" s="51">
        <v>46846.99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292318.22000000003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71212.01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71212.01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264496.62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264496.62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297494.67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297494.67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236401.59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236401.59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214684.55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214684.55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329295.05</v>
      </c>
      <c r="L59" s="31">
        <v>315520.96</v>
      </c>
      <c r="M59" s="52">
        <v>0</v>
      </c>
      <c r="N59" s="52">
        <v>0</v>
      </c>
      <c r="O59" s="36">
        <f t="shared" si="13"/>
        <v>644816.01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162545.72</v>
      </c>
      <c r="N60" s="52">
        <v>0</v>
      </c>
      <c r="O60" s="36">
        <f t="shared" si="13"/>
        <v>162545.72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71230.45</v>
      </c>
      <c r="O61" s="55">
        <f t="shared" si="13"/>
        <v>71230.45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3.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3.5">
      <c r="B65" s="57"/>
      <c r="C65" s="57"/>
      <c r="D65"/>
      <c r="E65"/>
      <c r="F65"/>
      <c r="G65"/>
      <c r="H65"/>
      <c r="I65"/>
      <c r="J65"/>
      <c r="K65"/>
      <c r="L65"/>
    </row>
    <row r="66" spans="2:12" ht="13.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3.5">
      <c r="B67"/>
      <c r="C6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ht="13.5">
      <c r="K73"/>
    </row>
    <row r="74" ht="13.5">
      <c r="L74"/>
    </row>
    <row r="75" ht="13.5">
      <c r="M75"/>
    </row>
    <row r="76" ht="13.5">
      <c r="N76"/>
    </row>
    <row r="103" spans="2:14" ht="13.5">
      <c r="B103"/>
      <c r="C103"/>
      <c r="D103"/>
      <c r="E103"/>
      <c r="F103"/>
      <c r="G103"/>
      <c r="H103"/>
      <c r="I103"/>
      <c r="J103"/>
      <c r="K103"/>
      <c r="L103"/>
      <c r="M103"/>
      <c r="N103"/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2021-02-11T17:42:43Z</dcterms:modified>
  <cp:category/>
  <cp:version/>
  <cp:contentType/>
  <cp:contentStatus/>
</cp:coreProperties>
</file>