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<sst xmlns="http://schemas.openxmlformats.org/spreadsheetml/2006/main" count="79" uniqueCount="76">
  <si>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</si>
  <si>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</si>
  <si>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</si>
  <si>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</si>
  <si>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</si>
  <si>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</si>
  <si>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</si>
  <si>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</si>
  <si>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</si>
  <si>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</si>
  <si>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</si>
  <si>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</si>
  <si>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</si>
  <si>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</si>
  <si>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</si>
  <si>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</si>
  <si>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</si>
  <si>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</si>
  <si>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</si>
  <si>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</si>
  <si>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</si>
  <si>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</si>
  <si>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</si>
  <si>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</si>
  <si>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</si>
  <si>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</si>
  <si>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</si>
  <si>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</si>
  <si>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</si>
  <si>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</si>
  <si>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</si>
  <si>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</si>
  <si>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</si>
  <si>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</si>
  <si>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</si>
  <si>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</si>
  <si>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</si>
  <si>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</si>
  <si>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</si>
  <si>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</si>
  <si>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</si>
  <si>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</si>
  <si>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</si>
  <si>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</si>
  <si>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</si>
  <si>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</si>
  <si>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</si>
  <si>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</si>
  <si>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</si>
  <si>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</si>
  <si>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</si>
  <si>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</si>
  <si>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</si>
  <si>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</si>
  <si>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</si>
  <si>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</si>
  <si>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</si>
  <si>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</si>
  <si>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</si>
  <si>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</si>
  <si>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</si>
  <si>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</si>
  <si>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</si>
  <si>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</si>
  <si>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</si>
  <si>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</si>
  <si>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</si>
  <si>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</si>
  <si>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</si>
  <si>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</si>
  <si>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</si>
  <si>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</si>
  <si>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</si>
  <si>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05/02/21 - VENCIMENTO 12/02/21</t>
  </si>
  <si>
    <t>5.3. Revisão de Remuneração pelo Transporte Coletivo (1)</t>
  </si>
  <si>
    <t>Nota: (1) Revisões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</si>
</sst>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164" fontId="0" fillId="0" borderId="0" xfId="53" applyFont="1" applyAlignment="1">
      <alignment/>
    </xf>
    <xf numFmtId="164" fontId="0" fillId="0" borderId="0" xfId="53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308585</v>
      </c>
      <c r="C7" s="9">
        <f t="shared" si="0"/>
        <v>218234</v>
      </c>
      <c r="D7" s="9">
        <f t="shared" si="0"/>
        <v>247914</v>
      </c>
      <c r="E7" s="9">
        <f t="shared" si="0"/>
        <v>51578</v>
      </c>
      <c r="F7" s="9">
        <f t="shared" si="0"/>
        <v>175967</v>
      </c>
      <c r="G7" s="9">
        <f t="shared" si="0"/>
        <v>276370</v>
      </c>
      <c r="H7" s="9">
        <f t="shared" si="0"/>
        <v>40915</v>
      </c>
      <c r="I7" s="9">
        <f t="shared" si="0"/>
        <v>219400</v>
      </c>
      <c r="J7" s="9">
        <f t="shared" si="0"/>
        <v>201485</v>
      </c>
      <c r="K7" s="9">
        <f t="shared" si="0"/>
        <v>268882</v>
      </c>
      <c r="L7" s="9">
        <f t="shared" si="0"/>
        <v>208927</v>
      </c>
      <c r="M7" s="9">
        <f t="shared" si="0"/>
        <v>97874</v>
      </c>
      <c r="N7" s="9">
        <f t="shared" si="0"/>
        <v>62653</v>
      </c>
      <c r="O7" s="9">
        <f t="shared" si="0"/>
        <v>2378784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15606</v>
      </c>
      <c r="C8" s="11">
        <f t="shared" si="1"/>
        <v>14803</v>
      </c>
      <c r="D8" s="11">
        <f t="shared" si="1"/>
        <v>12223</v>
      </c>
      <c r="E8" s="11">
        <f t="shared" si="1"/>
        <v>2231</v>
      </c>
      <c r="F8" s="11">
        <f t="shared" si="1"/>
        <v>8599</v>
      </c>
      <c r="G8" s="11">
        <f t="shared" si="1"/>
        <v>13605</v>
      </c>
      <c r="H8" s="11">
        <f t="shared" si="1"/>
        <v>2838</v>
      </c>
      <c r="I8" s="11">
        <f t="shared" si="1"/>
        <v>15437</v>
      </c>
      <c r="J8" s="11">
        <f t="shared" si="1"/>
        <v>11234</v>
      </c>
      <c r="K8" s="11">
        <f t="shared" si="1"/>
        <v>10090</v>
      </c>
      <c r="L8" s="11">
        <f t="shared" si="1"/>
        <v>8561</v>
      </c>
      <c r="M8" s="11">
        <f t="shared" si="1"/>
        <v>4995</v>
      </c>
      <c r="N8" s="11">
        <f t="shared" si="1"/>
        <v>4119</v>
      </c>
      <c r="O8" s="11">
        <f t="shared" si="1"/>
        <v>124341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15606</v>
      </c>
      <c r="C9" s="11">
        <v>14803</v>
      </c>
      <c r="D9" s="11">
        <v>12223</v>
      </c>
      <c r="E9" s="11">
        <v>2231</v>
      </c>
      <c r="F9" s="11">
        <v>8599</v>
      </c>
      <c r="G9" s="11">
        <v>13605</v>
      </c>
      <c r="H9" s="11">
        <v>2836</v>
      </c>
      <c r="I9" s="11">
        <v>15437</v>
      </c>
      <c r="J9" s="11">
        <v>11234</v>
      </c>
      <c r="K9" s="11">
        <v>10085</v>
      </c>
      <c r="L9" s="11">
        <v>8561</v>
      </c>
      <c r="M9" s="11">
        <v>4993</v>
      </c>
      <c r="N9" s="11">
        <v>4119</v>
      </c>
      <c r="O9" s="11">
        <f>SUM(B9:N9)</f>
        <v>124332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0</v>
      </c>
      <c r="J10" s="13">
        <v>0</v>
      </c>
      <c r="K10" s="13">
        <v>5</v>
      </c>
      <c r="L10" s="13">
        <v>0</v>
      </c>
      <c r="M10" s="13">
        <v>2</v>
      </c>
      <c r="N10" s="13">
        <v>0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292979</v>
      </c>
      <c r="C11" s="13">
        <v>203431</v>
      </c>
      <c r="D11" s="13">
        <v>235691</v>
      </c>
      <c r="E11" s="13">
        <v>49347</v>
      </c>
      <c r="F11" s="13">
        <v>167368</v>
      </c>
      <c r="G11" s="13">
        <v>262765</v>
      </c>
      <c r="H11" s="13">
        <v>38077</v>
      </c>
      <c r="I11" s="13">
        <v>203963</v>
      </c>
      <c r="J11" s="13">
        <v>190251</v>
      </c>
      <c r="K11" s="13">
        <v>258792</v>
      </c>
      <c r="L11" s="13">
        <v>200366</v>
      </c>
      <c r="M11" s="13">
        <v>92879</v>
      </c>
      <c r="N11" s="13">
        <v>58534</v>
      </c>
      <c r="O11" s="11">
        <f>SUM(B11:N11)</f>
        <v>2254443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1.375007988985666</v>
      </c>
      <c r="C15" s="19">
        <v>1.389023225579684</v>
      </c>
      <c r="D15" s="19">
        <v>1.336000822031547</v>
      </c>
      <c r="E15" s="19">
        <v>1.049340954061104</v>
      </c>
      <c r="F15" s="19">
        <v>1.666186894983646</v>
      </c>
      <c r="G15" s="19">
        <v>1.766693307249705</v>
      </c>
      <c r="H15" s="19">
        <v>1.950919542036493</v>
      </c>
      <c r="I15" s="19">
        <v>1.39635278948554</v>
      </c>
      <c r="J15" s="19">
        <v>1.410871976207814</v>
      </c>
      <c r="K15" s="19">
        <v>1.364635504278352</v>
      </c>
      <c r="L15" s="19">
        <v>1.451472269193874</v>
      </c>
      <c r="M15" s="19">
        <v>1.4675771683475</v>
      </c>
      <c r="N15" s="19">
        <v>1.432809874048709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1024802.73</v>
      </c>
      <c r="C17" s="24">
        <f aca="true" t="shared" si="2" ref="C17:N17">C18+C19+C20+C21+C22+C23+C24+C25</f>
        <v>733380.4599999998</v>
      </c>
      <c r="D17" s="24">
        <f t="shared" si="2"/>
        <v>697227.96</v>
      </c>
      <c r="E17" s="24">
        <f t="shared" si="2"/>
        <v>199530.75</v>
      </c>
      <c r="F17" s="24">
        <f t="shared" si="2"/>
        <v>709683.5099999999</v>
      </c>
      <c r="G17" s="24">
        <f t="shared" si="2"/>
        <v>980286.22</v>
      </c>
      <c r="H17" s="24">
        <f t="shared" si="2"/>
        <v>210271.22000000003</v>
      </c>
      <c r="I17" s="24">
        <f t="shared" si="2"/>
        <v>742627.5099999998</v>
      </c>
      <c r="J17" s="24">
        <f t="shared" si="2"/>
        <v>680063.3199999998</v>
      </c>
      <c r="K17" s="24">
        <f t="shared" si="2"/>
        <v>852137.0499999999</v>
      </c>
      <c r="L17" s="24">
        <f t="shared" si="2"/>
        <v>800530.9500000001</v>
      </c>
      <c r="M17" s="24">
        <f t="shared" si="2"/>
        <v>446630.52</v>
      </c>
      <c r="N17" s="24">
        <f t="shared" si="2"/>
        <v>245905.81999999998</v>
      </c>
      <c r="O17" s="24">
        <f>O18+O19+O20+O21+O22+O23+O24+O25</f>
        <v>8323078.02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680491.64</v>
      </c>
      <c r="C18" s="30">
        <f t="shared" si="3"/>
        <v>497027.94</v>
      </c>
      <c r="D18" s="30">
        <f t="shared" si="3"/>
        <v>495059.47</v>
      </c>
      <c r="E18" s="30">
        <f t="shared" si="3"/>
        <v>176195.61</v>
      </c>
      <c r="F18" s="30">
        <f t="shared" si="3"/>
        <v>407134.85</v>
      </c>
      <c r="G18" s="30">
        <f t="shared" si="3"/>
        <v>525655.74</v>
      </c>
      <c r="H18" s="30">
        <f t="shared" si="3"/>
        <v>104345.52</v>
      </c>
      <c r="I18" s="30">
        <f t="shared" si="3"/>
        <v>495712.36</v>
      </c>
      <c r="J18" s="30">
        <f t="shared" si="3"/>
        <v>458197.04</v>
      </c>
      <c r="K18" s="30">
        <f t="shared" si="3"/>
        <v>578392.07</v>
      </c>
      <c r="L18" s="30">
        <f t="shared" si="3"/>
        <v>511495.08</v>
      </c>
      <c r="M18" s="30">
        <f t="shared" si="3"/>
        <v>276807.25</v>
      </c>
      <c r="N18" s="30">
        <f t="shared" si="3"/>
        <v>160134.8</v>
      </c>
      <c r="O18" s="30">
        <f aca="true" t="shared" si="4" ref="O18:O25">SUM(B18:N18)</f>
        <v>5366649.37</v>
      </c>
    </row>
    <row r="19" spans="1:23" ht="18.75" customHeight="1">
      <c r="A19" s="26" t="s">
        <v>35</v>
      </c>
      <c r="B19" s="30">
        <f>IF(B15&lt;&gt;0,ROUND((B15-1)*B18,2),0)</f>
        <v>255189.8</v>
      </c>
      <c r="C19" s="30">
        <f aca="true" t="shared" si="5" ref="C19:N19">IF(C15&lt;&gt;0,ROUND((C15-1)*C18,2),0)</f>
        <v>193355.41</v>
      </c>
      <c r="D19" s="30">
        <f t="shared" si="5"/>
        <v>166340.39</v>
      </c>
      <c r="E19" s="30">
        <f t="shared" si="5"/>
        <v>8693.66</v>
      </c>
      <c r="F19" s="30">
        <f t="shared" si="5"/>
        <v>271227.9</v>
      </c>
      <c r="G19" s="30">
        <f t="shared" si="5"/>
        <v>403016.74</v>
      </c>
      <c r="H19" s="30">
        <f t="shared" si="5"/>
        <v>99224.19</v>
      </c>
      <c r="I19" s="30">
        <f t="shared" si="5"/>
        <v>196476.98</v>
      </c>
      <c r="J19" s="30">
        <f t="shared" si="5"/>
        <v>188260.32</v>
      </c>
      <c r="K19" s="30">
        <f t="shared" si="5"/>
        <v>210902.28</v>
      </c>
      <c r="L19" s="30">
        <f t="shared" si="5"/>
        <v>230925.84</v>
      </c>
      <c r="M19" s="30">
        <f t="shared" si="5"/>
        <v>129428.75</v>
      </c>
      <c r="N19" s="30">
        <f t="shared" si="5"/>
        <v>69307.92</v>
      </c>
      <c r="O19" s="30">
        <f t="shared" si="4"/>
        <v>2422350.1799999997</v>
      </c>
      <c r="W19" s="62"/>
    </row>
    <row r="20" spans="1:15" ht="18.75" customHeight="1">
      <c r="A20" s="26" t="s">
        <v>36</v>
      </c>
      <c r="B20" s="30">
        <v>39136.69</v>
      </c>
      <c r="C20" s="30">
        <v>26505.47</v>
      </c>
      <c r="D20" s="30">
        <v>19484.11</v>
      </c>
      <c r="E20" s="30">
        <v>7464.98</v>
      </c>
      <c r="F20" s="30">
        <v>16976.99</v>
      </c>
      <c r="G20" s="30">
        <v>27964.03</v>
      </c>
      <c r="H20" s="30">
        <v>4259.33</v>
      </c>
      <c r="I20" s="30">
        <v>15412.59</v>
      </c>
      <c r="J20" s="30">
        <v>24735.82</v>
      </c>
      <c r="K20" s="30">
        <v>34073.25</v>
      </c>
      <c r="L20" s="30">
        <v>32664.37</v>
      </c>
      <c r="M20" s="30">
        <v>15210.72</v>
      </c>
      <c r="N20" s="30">
        <v>7997.46</v>
      </c>
      <c r="O20" s="30">
        <f t="shared" si="4"/>
        <v>271885.81</v>
      </c>
    </row>
    <row r="21" spans="1:15" ht="18.75" customHeight="1">
      <c r="A21" s="26" t="s">
        <v>37</v>
      </c>
      <c r="B21" s="30">
        <v>2969.88</v>
      </c>
      <c r="C21" s="30">
        <v>2969.88</v>
      </c>
      <c r="D21" s="30">
        <v>1484.94</v>
      </c>
      <c r="E21" s="30">
        <v>1484.94</v>
      </c>
      <c r="F21" s="30">
        <v>1484.94</v>
      </c>
      <c r="G21" s="30">
        <v>1484.94</v>
      </c>
      <c r="H21" s="30">
        <v>1484.94</v>
      </c>
      <c r="I21" s="30">
        <v>1484.94</v>
      </c>
      <c r="J21" s="30">
        <v>1484.94</v>
      </c>
      <c r="K21" s="30">
        <v>1484.94</v>
      </c>
      <c r="L21" s="30">
        <v>1484.94</v>
      </c>
      <c r="M21" s="30">
        <v>1484.94</v>
      </c>
      <c r="N21" s="30">
        <v>1484.94</v>
      </c>
      <c r="O21" s="30">
        <f t="shared" si="4"/>
        <v>22274.1</v>
      </c>
    </row>
    <row r="22" spans="1:15" ht="18.75" customHeight="1">
      <c r="A22" s="26" t="s">
        <v>38</v>
      </c>
      <c r="B22" s="30">
        <v>-2675.07</v>
      </c>
      <c r="C22" s="30">
        <v>-3971.29</v>
      </c>
      <c r="D22" s="30">
        <v>-8824.64</v>
      </c>
      <c r="E22" s="30">
        <v>-513.11</v>
      </c>
      <c r="F22" s="30">
        <v>-8429.92</v>
      </c>
      <c r="G22" s="30">
        <v>-2470.36</v>
      </c>
      <c r="H22" s="30">
        <v>-3420.71</v>
      </c>
      <c r="I22" s="30">
        <v>0</v>
      </c>
      <c r="J22" s="30">
        <v>-9581.43</v>
      </c>
      <c r="K22" s="30">
        <v>-4970.72</v>
      </c>
      <c r="L22" s="30">
        <v>-8235.21</v>
      </c>
      <c r="M22" s="30">
        <v>0</v>
      </c>
      <c r="N22" s="30">
        <v>0</v>
      </c>
      <c r="O22" s="30">
        <f t="shared" si="4"/>
        <v>-53092.46</v>
      </c>
    </row>
    <row r="23" spans="1:26" ht="18.75" customHeight="1">
      <c r="A23" s="26" t="s">
        <v>69</v>
      </c>
      <c r="B23" s="30">
        <v>0</v>
      </c>
      <c r="C23" s="30">
        <v>-1149.54</v>
      </c>
      <c r="D23" s="30">
        <v>-1672.2</v>
      </c>
      <c r="E23" s="30">
        <v>-628.32</v>
      </c>
      <c r="F23" s="30">
        <v>-680.56</v>
      </c>
      <c r="G23" s="30">
        <v>-550.92</v>
      </c>
      <c r="H23" s="30">
        <v>-623</v>
      </c>
      <c r="I23" s="30">
        <v>-166.42</v>
      </c>
      <c r="J23" s="30">
        <v>-3290.04</v>
      </c>
      <c r="K23" s="30">
        <v>-1264.63</v>
      </c>
      <c r="L23" s="30">
        <v>-1161.44</v>
      </c>
      <c r="M23" s="30">
        <v>-149.36</v>
      </c>
      <c r="N23" s="30">
        <v>0</v>
      </c>
      <c r="O23" s="30">
        <f t="shared" si="4"/>
        <v>-11336.430000000002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49689.79</v>
      </c>
      <c r="C25" s="30">
        <v>18642.59</v>
      </c>
      <c r="D25" s="30">
        <v>25355.89</v>
      </c>
      <c r="E25" s="30">
        <v>6832.99</v>
      </c>
      <c r="F25" s="30">
        <v>21969.31</v>
      </c>
      <c r="G25" s="30">
        <v>25186.05</v>
      </c>
      <c r="H25" s="30">
        <v>5000.95</v>
      </c>
      <c r="I25" s="30">
        <v>33707.06</v>
      </c>
      <c r="J25" s="30">
        <v>20256.67</v>
      </c>
      <c r="K25" s="30">
        <v>33519.86</v>
      </c>
      <c r="L25" s="30">
        <v>33357.37</v>
      </c>
      <c r="M25" s="30">
        <v>23848.22</v>
      </c>
      <c r="N25" s="30">
        <v>6980.7</v>
      </c>
      <c r="O25" s="30">
        <f t="shared" si="4"/>
        <v>304347.45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-68666.4</v>
      </c>
      <c r="C27" s="30">
        <f>+C28+C30+C41+C42+C45-C46</f>
        <v>-65133.2</v>
      </c>
      <c r="D27" s="30">
        <f t="shared" si="6"/>
        <v>-57140.56</v>
      </c>
      <c r="E27" s="30">
        <f t="shared" si="6"/>
        <v>-9816.4</v>
      </c>
      <c r="F27" s="30">
        <f t="shared" si="6"/>
        <v>-37835.6</v>
      </c>
      <c r="G27" s="30">
        <f t="shared" si="6"/>
        <v>-59862</v>
      </c>
      <c r="H27" s="30">
        <f t="shared" si="6"/>
        <v>-143504.75</v>
      </c>
      <c r="I27" s="30">
        <f t="shared" si="6"/>
        <v>-67922.8</v>
      </c>
      <c r="J27" s="30">
        <f t="shared" si="6"/>
        <v>-49429.6</v>
      </c>
      <c r="K27" s="30">
        <f t="shared" si="6"/>
        <v>-44374</v>
      </c>
      <c r="L27" s="30">
        <f t="shared" si="6"/>
        <v>-37668.4</v>
      </c>
      <c r="M27" s="30">
        <f t="shared" si="6"/>
        <v>-21969.2</v>
      </c>
      <c r="N27" s="30">
        <f t="shared" si="6"/>
        <v>-18123.6</v>
      </c>
      <c r="O27" s="30">
        <f t="shared" si="6"/>
        <v>-681446.5099999999</v>
      </c>
    </row>
    <row r="28" spans="1:15" ht="18.75" customHeight="1">
      <c r="A28" s="26" t="s">
        <v>40</v>
      </c>
      <c r="B28" s="31">
        <f>+B29</f>
        <v>-68666.4</v>
      </c>
      <c r="C28" s="31">
        <f>+C29</f>
        <v>-65133.2</v>
      </c>
      <c r="D28" s="31">
        <f aca="true" t="shared" si="7" ref="D28:O28">+D29</f>
        <v>-53781.2</v>
      </c>
      <c r="E28" s="31">
        <f t="shared" si="7"/>
        <v>-9816.4</v>
      </c>
      <c r="F28" s="31">
        <f t="shared" si="7"/>
        <v>-37835.6</v>
      </c>
      <c r="G28" s="31">
        <f t="shared" si="7"/>
        <v>-59862</v>
      </c>
      <c r="H28" s="31">
        <f t="shared" si="7"/>
        <v>-12478.4</v>
      </c>
      <c r="I28" s="31">
        <f t="shared" si="7"/>
        <v>-67922.8</v>
      </c>
      <c r="J28" s="31">
        <f t="shared" si="7"/>
        <v>-49429.6</v>
      </c>
      <c r="K28" s="31">
        <f t="shared" si="7"/>
        <v>-44374</v>
      </c>
      <c r="L28" s="31">
        <f t="shared" si="7"/>
        <v>-37668.4</v>
      </c>
      <c r="M28" s="31">
        <f t="shared" si="7"/>
        <v>-21969.2</v>
      </c>
      <c r="N28" s="31">
        <f t="shared" si="7"/>
        <v>-18123.6</v>
      </c>
      <c r="O28" s="31">
        <f t="shared" si="7"/>
        <v>-547060.7999999999</v>
      </c>
    </row>
    <row r="29" spans="1:26" ht="18.75" customHeight="1">
      <c r="A29" s="27" t="s">
        <v>41</v>
      </c>
      <c r="B29" s="16">
        <f>ROUND((-B9)*$G$3,2)</f>
        <v>-68666.4</v>
      </c>
      <c r="C29" s="16">
        <f aca="true" t="shared" si="8" ref="C29:N29">ROUND((-C9)*$G$3,2)</f>
        <v>-65133.2</v>
      </c>
      <c r="D29" s="16">
        <f t="shared" si="8"/>
        <v>-53781.2</v>
      </c>
      <c r="E29" s="16">
        <f t="shared" si="8"/>
        <v>-9816.4</v>
      </c>
      <c r="F29" s="16">
        <f t="shared" si="8"/>
        <v>-37835.6</v>
      </c>
      <c r="G29" s="16">
        <f t="shared" si="8"/>
        <v>-59862</v>
      </c>
      <c r="H29" s="16">
        <f t="shared" si="8"/>
        <v>-12478.4</v>
      </c>
      <c r="I29" s="16">
        <f t="shared" si="8"/>
        <v>-67922.8</v>
      </c>
      <c r="J29" s="16">
        <f t="shared" si="8"/>
        <v>-49429.6</v>
      </c>
      <c r="K29" s="16">
        <f t="shared" si="8"/>
        <v>-44374</v>
      </c>
      <c r="L29" s="16">
        <f t="shared" si="8"/>
        <v>-37668.4</v>
      </c>
      <c r="M29" s="16">
        <f t="shared" si="8"/>
        <v>-21969.2</v>
      </c>
      <c r="N29" s="16">
        <f t="shared" si="8"/>
        <v>-18123.6</v>
      </c>
      <c r="O29" s="32">
        <f aca="true" t="shared" si="9" ref="O29:O46">SUM(B29:N29)</f>
        <v>-547060.7999999999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-130000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-130000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-294000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-294000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-3359.36</v>
      </c>
      <c r="E41" s="35"/>
      <c r="F41" s="35"/>
      <c r="G41" s="35"/>
      <c r="H41" s="35">
        <v>-1026.35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-4385.71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956136.33</v>
      </c>
      <c r="C44" s="36">
        <f t="shared" si="11"/>
        <v>668247.2599999999</v>
      </c>
      <c r="D44" s="36">
        <f t="shared" si="11"/>
        <v>640087.3999999999</v>
      </c>
      <c r="E44" s="36">
        <f t="shared" si="11"/>
        <v>189714.35</v>
      </c>
      <c r="F44" s="36">
        <f t="shared" si="11"/>
        <v>671847.9099999999</v>
      </c>
      <c r="G44" s="36">
        <f t="shared" si="11"/>
        <v>920424.22</v>
      </c>
      <c r="H44" s="36">
        <f t="shared" si="11"/>
        <v>66766.47000000003</v>
      </c>
      <c r="I44" s="36">
        <f t="shared" si="11"/>
        <v>674704.7099999997</v>
      </c>
      <c r="J44" s="36">
        <f t="shared" si="11"/>
        <v>630633.7199999999</v>
      </c>
      <c r="K44" s="36">
        <f t="shared" si="11"/>
        <v>807763.0499999999</v>
      </c>
      <c r="L44" s="36">
        <f t="shared" si="11"/>
        <v>762862.55</v>
      </c>
      <c r="M44" s="36">
        <f t="shared" si="11"/>
        <v>424661.32</v>
      </c>
      <c r="N44" s="36">
        <f t="shared" si="11"/>
        <v>227782.21999999997</v>
      </c>
      <c r="O44" s="36">
        <f>SUM(B44:N44)</f>
        <v>7641631.509999999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 s="43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956136.33</v>
      </c>
      <c r="C50" s="51">
        <f t="shared" si="12"/>
        <v>668247.26</v>
      </c>
      <c r="D50" s="51">
        <f t="shared" si="12"/>
        <v>640087.39</v>
      </c>
      <c r="E50" s="51">
        <f t="shared" si="12"/>
        <v>189714.35</v>
      </c>
      <c r="F50" s="51">
        <f t="shared" si="12"/>
        <v>671847.91</v>
      </c>
      <c r="G50" s="51">
        <f t="shared" si="12"/>
        <v>920424.22</v>
      </c>
      <c r="H50" s="51">
        <f t="shared" si="12"/>
        <v>66766.48</v>
      </c>
      <c r="I50" s="51">
        <f t="shared" si="12"/>
        <v>674704.71</v>
      </c>
      <c r="J50" s="51">
        <f t="shared" si="12"/>
        <v>630633.72</v>
      </c>
      <c r="K50" s="51">
        <f t="shared" si="12"/>
        <v>807763.05</v>
      </c>
      <c r="L50" s="51">
        <f t="shared" si="12"/>
        <v>762862.56</v>
      </c>
      <c r="M50" s="51">
        <f t="shared" si="12"/>
        <v>424661.32</v>
      </c>
      <c r="N50" s="51">
        <f t="shared" si="12"/>
        <v>227782.23</v>
      </c>
      <c r="O50" s="36">
        <f t="shared" si="12"/>
        <v>7641631.530000001</v>
      </c>
      <c r="Q50"/>
    </row>
    <row r="51" spans="1:18" ht="18.75" customHeight="1">
      <c r="A51" s="26" t="s">
        <v>57</v>
      </c>
      <c r="B51" s="51">
        <v>783911.49</v>
      </c>
      <c r="C51" s="51">
        <v>486357.95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1270269.44</v>
      </c>
      <c r="P51"/>
      <c r="Q51"/>
      <c r="R51" s="43"/>
    </row>
    <row r="52" spans="1:16" ht="18.75" customHeight="1">
      <c r="A52" s="26" t="s">
        <v>58</v>
      </c>
      <c r="B52" s="51">
        <v>172224.84</v>
      </c>
      <c r="C52" s="51">
        <v>181889.31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354114.15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640087.39</v>
      </c>
      <c r="E53" s="52">
        <v>0</v>
      </c>
      <c r="F53" s="52">
        <v>0</v>
      </c>
      <c r="G53" s="52">
        <v>0</v>
      </c>
      <c r="H53" s="51">
        <v>66766.48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706853.87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189714.35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189714.35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671847.91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671847.91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920424.22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920424.22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674704.71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674704.71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630633.72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630633.72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807763.05</v>
      </c>
      <c r="L59" s="31">
        <v>762862.56</v>
      </c>
      <c r="M59" s="52">
        <v>0</v>
      </c>
      <c r="N59" s="52">
        <v>0</v>
      </c>
      <c r="O59" s="36">
        <f t="shared" si="13"/>
        <v>1570625.61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424661.32</v>
      </c>
      <c r="N60" s="52">
        <v>0</v>
      </c>
      <c r="O60" s="36">
        <f t="shared" si="13"/>
        <v>424661.32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227782.23</v>
      </c>
      <c r="O61" s="55">
        <f t="shared" si="13"/>
        <v>227782.23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 s="68"/>
      <c r="I65"/>
      <c r="J65"/>
      <c r="K65"/>
      <c r="L65"/>
    </row>
    <row r="66" spans="2:12" ht="13.5">
      <c r="B66"/>
      <c r="C66"/>
      <c r="D66"/>
      <c r="E66"/>
      <c r="F66"/>
      <c r="G66"/>
      <c r="H66" s="6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 s="68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/>
      <c r="C103"/>
      <c r="D103"/>
      <c r="E103"/>
      <c r="F103"/>
      <c r="G103"/>
      <c r="H103"/>
      <c r="I103"/>
      <c r="J103"/>
      <c r="K103"/>
      <c r="L103"/>
      <c r="M103"/>
      <c r="N103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2021-02-11T17:40:36Z</dcterms:modified>
  <cp:category/>
  <cp:version/>
  <cp:contentType/>
  <cp:contentStatus/>
</cp:coreProperties>
</file>