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<sst xmlns="http://schemas.openxmlformats.org/spreadsheetml/2006/main" count="79" uniqueCount="76">
  <si>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</si>
  <si>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</si>
  <si>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</si>
  <si>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</si>
  <si>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</si>
  <si>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</si>
  <si>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</si>
  <si>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</si>
  <si>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</si>
  <si>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</si>
  <si>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</si>
  <si>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</si>
  <si>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</si>
  <si>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</si>
  <si>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</si>
  <si>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</si>
  <si>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</si>
  <si>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</si>
  <si>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</si>
  <si>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</si>
  <si>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</si>
  <si>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</si>
  <si>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</si>
  <si>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</si>
  <si>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</si>
  <si>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</si>
  <si>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</si>
  <si>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</si>
  <si>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</si>
  <si>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</si>
  <si>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</si>
  <si>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</si>
  <si>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</si>
  <si>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</si>
  <si>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</si>
  <si>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</si>
  <si>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</si>
  <si>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</si>
  <si>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</si>
  <si>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</si>
  <si>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</si>
  <si>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</si>
  <si>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</si>
  <si>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</si>
  <si>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</si>
  <si>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</si>
  <si>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</si>
  <si>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</si>
  <si>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</si>
  <si>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</si>
  <si>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</si>
  <si>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</si>
  <si>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</si>
  <si>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</si>
  <si>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</si>
  <si>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</si>
  <si>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</si>
  <si>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</si>
  <si>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</si>
  <si>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</si>
  <si>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</si>
  <si>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</si>
  <si>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</si>
  <si>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</si>
  <si>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</si>
  <si>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</si>
  <si>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</si>
  <si>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</si>
  <si>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</si>
  <si>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</si>
  <si>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</si>
  <si>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</si>
  <si>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</si>
  <si>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04/02/21 - VENCIMENTO 11/02/21</t>
  </si>
  <si>
    <t>5.3. Revisão de Remuneração pelo Transporte Coletivo (1)</t>
  </si>
  <si>
    <t>Nota: (1) Revisões período de 19/03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</si>
</sst>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64</xdr:row>
      <xdr:rowOff>0</xdr:rowOff>
    </xdr:from>
    <xdr:to>
      <xdr:col>4</xdr:col>
      <xdr:colOff>600075</xdr:colOff>
      <xdr:row>64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54400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600075</xdr:colOff>
      <xdr:row>64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82850" y="154400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300722</v>
      </c>
      <c r="C7" s="9">
        <f t="shared" si="0"/>
        <v>215653</v>
      </c>
      <c r="D7" s="9">
        <f t="shared" si="0"/>
        <v>238817</v>
      </c>
      <c r="E7" s="9">
        <f t="shared" si="0"/>
        <v>50210</v>
      </c>
      <c r="F7" s="9">
        <f t="shared" si="0"/>
        <v>167435</v>
      </c>
      <c r="G7" s="9">
        <f t="shared" si="0"/>
        <v>273538</v>
      </c>
      <c r="H7" s="9">
        <f t="shared" si="0"/>
        <v>40827</v>
      </c>
      <c r="I7" s="9">
        <f t="shared" si="0"/>
        <v>217406</v>
      </c>
      <c r="J7" s="9">
        <f t="shared" si="0"/>
        <v>196356</v>
      </c>
      <c r="K7" s="9">
        <f t="shared" si="0"/>
        <v>268408</v>
      </c>
      <c r="L7" s="9">
        <f t="shared" si="0"/>
        <v>207367</v>
      </c>
      <c r="M7" s="9">
        <f t="shared" si="0"/>
        <v>96237</v>
      </c>
      <c r="N7" s="9">
        <f t="shared" si="0"/>
        <v>62698</v>
      </c>
      <c r="O7" s="9">
        <f t="shared" si="0"/>
        <v>2335674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13463</v>
      </c>
      <c r="C8" s="11">
        <f t="shared" si="1"/>
        <v>13210</v>
      </c>
      <c r="D8" s="11">
        <f t="shared" si="1"/>
        <v>10220</v>
      </c>
      <c r="E8" s="11">
        <f t="shared" si="1"/>
        <v>1887</v>
      </c>
      <c r="F8" s="11">
        <f t="shared" si="1"/>
        <v>7037</v>
      </c>
      <c r="G8" s="11">
        <f t="shared" si="1"/>
        <v>11982</v>
      </c>
      <c r="H8" s="11">
        <f t="shared" si="1"/>
        <v>2471</v>
      </c>
      <c r="I8" s="11">
        <f t="shared" si="1"/>
        <v>13592</v>
      </c>
      <c r="J8" s="11">
        <f t="shared" si="1"/>
        <v>10047</v>
      </c>
      <c r="K8" s="11">
        <f t="shared" si="1"/>
        <v>8809</v>
      </c>
      <c r="L8" s="11">
        <f t="shared" si="1"/>
        <v>7754</v>
      </c>
      <c r="M8" s="11">
        <f t="shared" si="1"/>
        <v>4544</v>
      </c>
      <c r="N8" s="11">
        <f t="shared" si="1"/>
        <v>3843</v>
      </c>
      <c r="O8" s="11">
        <f t="shared" si="1"/>
        <v>108859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13463</v>
      </c>
      <c r="C9" s="11">
        <v>13210</v>
      </c>
      <c r="D9" s="11">
        <v>10220</v>
      </c>
      <c r="E9" s="11">
        <v>1887</v>
      </c>
      <c r="F9" s="11">
        <v>7037</v>
      </c>
      <c r="G9" s="11">
        <v>11982</v>
      </c>
      <c r="H9" s="11">
        <v>2469</v>
      </c>
      <c r="I9" s="11">
        <v>13589</v>
      </c>
      <c r="J9" s="11">
        <v>10047</v>
      </c>
      <c r="K9" s="11">
        <v>8805</v>
      </c>
      <c r="L9" s="11">
        <v>7754</v>
      </c>
      <c r="M9" s="11">
        <v>4542</v>
      </c>
      <c r="N9" s="11">
        <v>3843</v>
      </c>
      <c r="O9" s="11">
        <f>SUM(B9:N9)</f>
        <v>108848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3</v>
      </c>
      <c r="J10" s="13">
        <v>0</v>
      </c>
      <c r="K10" s="13">
        <v>4</v>
      </c>
      <c r="L10" s="13">
        <v>0</v>
      </c>
      <c r="M10" s="13">
        <v>2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287259</v>
      </c>
      <c r="C11" s="13">
        <v>202443</v>
      </c>
      <c r="D11" s="13">
        <v>228597</v>
      </c>
      <c r="E11" s="13">
        <v>48323</v>
      </c>
      <c r="F11" s="13">
        <v>160398</v>
      </c>
      <c r="G11" s="13">
        <v>261556</v>
      </c>
      <c r="H11" s="13">
        <v>38356</v>
      </c>
      <c r="I11" s="13">
        <v>203814</v>
      </c>
      <c r="J11" s="13">
        <v>186309</v>
      </c>
      <c r="K11" s="13">
        <v>259599</v>
      </c>
      <c r="L11" s="13">
        <v>199613</v>
      </c>
      <c r="M11" s="13">
        <v>91693</v>
      </c>
      <c r="N11" s="13">
        <v>58855</v>
      </c>
      <c r="O11" s="11">
        <f>SUM(B11:N11)</f>
        <v>2226815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1.434152886919072</v>
      </c>
      <c r="C15" s="19">
        <v>1.436038577210843</v>
      </c>
      <c r="D15" s="19">
        <v>1.389482145529336</v>
      </c>
      <c r="E15" s="19">
        <v>1.082224720551057</v>
      </c>
      <c r="F15" s="19">
        <v>1.76524197766693</v>
      </c>
      <c r="G15" s="19">
        <v>1.805166788192589</v>
      </c>
      <c r="H15" s="19">
        <v>1.940644920476553</v>
      </c>
      <c r="I15" s="19">
        <v>1.441131523885007</v>
      </c>
      <c r="J15" s="19">
        <v>1.468076187928742</v>
      </c>
      <c r="K15" s="19">
        <v>1.407281541753742</v>
      </c>
      <c r="L15" s="19">
        <v>1.484627902851722</v>
      </c>
      <c r="M15" s="19">
        <v>1.521721023861163</v>
      </c>
      <c r="N15" s="19">
        <v>1.467960004342424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1039536.2400000002</v>
      </c>
      <c r="C17" s="24">
        <f aca="true" t="shared" si="2" ref="C17:N17">C18+C19+C20+C21+C22+C23+C24+C25</f>
        <v>748322.46</v>
      </c>
      <c r="D17" s="24">
        <f t="shared" si="2"/>
        <v>697560.46</v>
      </c>
      <c r="E17" s="24">
        <f t="shared" si="2"/>
        <v>198402.39</v>
      </c>
      <c r="F17" s="24">
        <f t="shared" si="2"/>
        <v>706786.3799999999</v>
      </c>
      <c r="G17" s="24">
        <f t="shared" si="2"/>
        <v>990850.25</v>
      </c>
      <c r="H17" s="24">
        <f t="shared" si="2"/>
        <v>208743.26000000004</v>
      </c>
      <c r="I17" s="24">
        <f t="shared" si="2"/>
        <v>758186</v>
      </c>
      <c r="J17" s="24">
        <f t="shared" si="2"/>
        <v>688942.0199999999</v>
      </c>
      <c r="K17" s="24">
        <f t="shared" si="2"/>
        <v>876617.9099999999</v>
      </c>
      <c r="L17" s="24">
        <f t="shared" si="2"/>
        <v>811066.01</v>
      </c>
      <c r="M17" s="24">
        <f t="shared" si="2"/>
        <v>454187.12</v>
      </c>
      <c r="N17" s="24">
        <f t="shared" si="2"/>
        <v>251590.83000000002</v>
      </c>
      <c r="O17" s="24">
        <f>O18+O19+O20+O21+O22+O23+O24+O25</f>
        <v>8430791.33</v>
      </c>
      <c r="Q17" s="25"/>
      <c r="R17" s="59"/>
      <c r="S17" s="59"/>
      <c r="T17" s="59"/>
      <c r="U17" s="59"/>
      <c r="V17" s="59"/>
      <c r="W17" s="59"/>
    </row>
    <row r="18" spans="1:15" ht="18.75" customHeight="1">
      <c r="A18" s="26" t="s">
        <v>34</v>
      </c>
      <c r="B18" s="30">
        <f aca="true" t="shared" si="3" ref="B18:N18">ROUND(B13*B7,2)</f>
        <v>663152.15</v>
      </c>
      <c r="C18" s="30">
        <f t="shared" si="3"/>
        <v>491149.71</v>
      </c>
      <c r="D18" s="30">
        <f t="shared" si="3"/>
        <v>476893.67</v>
      </c>
      <c r="E18" s="30">
        <f t="shared" si="3"/>
        <v>171522.38</v>
      </c>
      <c r="F18" s="30">
        <f t="shared" si="3"/>
        <v>387394.36</v>
      </c>
      <c r="G18" s="30">
        <f t="shared" si="3"/>
        <v>520269.28</v>
      </c>
      <c r="H18" s="30">
        <f t="shared" si="3"/>
        <v>104121.1</v>
      </c>
      <c r="I18" s="30">
        <f t="shared" si="3"/>
        <v>491207.12</v>
      </c>
      <c r="J18" s="30">
        <f t="shared" si="3"/>
        <v>446533.18</v>
      </c>
      <c r="K18" s="30">
        <f t="shared" si="3"/>
        <v>577372.45</v>
      </c>
      <c r="L18" s="30">
        <f t="shared" si="3"/>
        <v>507675.89</v>
      </c>
      <c r="M18" s="30">
        <f t="shared" si="3"/>
        <v>272177.48</v>
      </c>
      <c r="N18" s="30">
        <f t="shared" si="3"/>
        <v>160249.82</v>
      </c>
      <c r="O18" s="30">
        <f aca="true" t="shared" si="4" ref="O18:O25">SUM(B18:N18)</f>
        <v>5269718.59</v>
      </c>
    </row>
    <row r="19" spans="1:23" ht="18.75" customHeight="1">
      <c r="A19" s="26" t="s">
        <v>35</v>
      </c>
      <c r="B19" s="30">
        <f>IF(B15&lt;&gt;0,ROUND((B15-1)*B18,2),0)</f>
        <v>287909.42</v>
      </c>
      <c r="C19" s="30">
        <f aca="true" t="shared" si="5" ref="C19:N19">IF(C15&lt;&gt;0,ROUND((C15-1)*C18,2),0)</f>
        <v>214160.22</v>
      </c>
      <c r="D19" s="30">
        <f t="shared" si="5"/>
        <v>185741.57</v>
      </c>
      <c r="E19" s="30">
        <f t="shared" si="5"/>
        <v>14103.38</v>
      </c>
      <c r="F19" s="30">
        <f t="shared" si="5"/>
        <v>296450.43</v>
      </c>
      <c r="G19" s="30">
        <f t="shared" si="5"/>
        <v>418903.55</v>
      </c>
      <c r="H19" s="30">
        <f t="shared" si="5"/>
        <v>97940.98</v>
      </c>
      <c r="I19" s="30">
        <f t="shared" si="5"/>
        <v>216686.95</v>
      </c>
      <c r="J19" s="30">
        <f t="shared" si="5"/>
        <v>209011.55</v>
      </c>
      <c r="K19" s="30">
        <f t="shared" si="5"/>
        <v>235153.14</v>
      </c>
      <c r="L19" s="30">
        <f t="shared" si="5"/>
        <v>246033.9</v>
      </c>
      <c r="M19" s="30">
        <f t="shared" si="5"/>
        <v>142000.71</v>
      </c>
      <c r="N19" s="30">
        <f t="shared" si="5"/>
        <v>74990.51</v>
      </c>
      <c r="O19" s="30">
        <f t="shared" si="4"/>
        <v>2639086.3099999996</v>
      </c>
      <c r="W19" s="60"/>
    </row>
    <row r="20" spans="1:15" ht="18.75" customHeight="1">
      <c r="A20" s="26" t="s">
        <v>36</v>
      </c>
      <c r="B20" s="30">
        <v>38573.53</v>
      </c>
      <c r="C20" s="30">
        <v>26520.89</v>
      </c>
      <c r="D20" s="30">
        <v>19166.5</v>
      </c>
      <c r="E20" s="30">
        <v>7242.15</v>
      </c>
      <c r="F20" s="30">
        <v>16711.35</v>
      </c>
      <c r="G20" s="30">
        <v>28211.35</v>
      </c>
      <c r="H20" s="30">
        <v>4417</v>
      </c>
      <c r="I20" s="30">
        <v>15266.35</v>
      </c>
      <c r="J20" s="30">
        <v>24527.15</v>
      </c>
      <c r="K20" s="30">
        <v>34578.97</v>
      </c>
      <c r="L20" s="30">
        <v>32076.48</v>
      </c>
      <c r="M20" s="30">
        <v>14825.13</v>
      </c>
      <c r="N20" s="30">
        <v>7884.86</v>
      </c>
      <c r="O20" s="30">
        <f t="shared" si="4"/>
        <v>270001.71</v>
      </c>
    </row>
    <row r="21" spans="1:15" ht="18.75" customHeight="1">
      <c r="A21" s="26" t="s">
        <v>37</v>
      </c>
      <c r="B21" s="30">
        <v>2969.88</v>
      </c>
      <c r="C21" s="30">
        <v>2969.88</v>
      </c>
      <c r="D21" s="30">
        <v>1484.94</v>
      </c>
      <c r="E21" s="30">
        <v>0</v>
      </c>
      <c r="F21" s="30">
        <v>1484.94</v>
      </c>
      <c r="G21" s="30">
        <v>1484.94</v>
      </c>
      <c r="H21" s="30">
        <v>1484.94</v>
      </c>
      <c r="I21" s="30">
        <v>1484.94</v>
      </c>
      <c r="J21" s="30">
        <v>1484.94</v>
      </c>
      <c r="K21" s="30">
        <v>1484.94</v>
      </c>
      <c r="L21" s="30">
        <v>1484.94</v>
      </c>
      <c r="M21" s="30">
        <v>1484.94</v>
      </c>
      <c r="N21" s="30">
        <v>1484.94</v>
      </c>
      <c r="O21" s="30">
        <f t="shared" si="4"/>
        <v>20789.16</v>
      </c>
    </row>
    <row r="22" spans="1:15" ht="18.75" customHeight="1">
      <c r="A22" s="26" t="s">
        <v>38</v>
      </c>
      <c r="B22" s="30">
        <v>-2675.07</v>
      </c>
      <c r="C22" s="30">
        <v>-3971.29</v>
      </c>
      <c r="D22" s="30">
        <v>-8824.64</v>
      </c>
      <c r="E22" s="30">
        <v>-513.11</v>
      </c>
      <c r="F22" s="30">
        <v>-8429.92</v>
      </c>
      <c r="G22" s="30">
        <v>-2470.36</v>
      </c>
      <c r="H22" s="30">
        <v>-3420.71</v>
      </c>
      <c r="I22" s="30">
        <v>0</v>
      </c>
      <c r="J22" s="30">
        <v>-9581.43</v>
      </c>
      <c r="K22" s="30">
        <v>-4970.72</v>
      </c>
      <c r="L22" s="30">
        <v>-8235.21</v>
      </c>
      <c r="M22" s="30">
        <v>0</v>
      </c>
      <c r="N22" s="30">
        <v>0</v>
      </c>
      <c r="O22" s="30">
        <f t="shared" si="4"/>
        <v>-53092.46</v>
      </c>
    </row>
    <row r="23" spans="1:26" ht="18.75" customHeight="1">
      <c r="A23" s="26" t="s">
        <v>69</v>
      </c>
      <c r="B23" s="30">
        <v>-83.46</v>
      </c>
      <c r="C23" s="30">
        <v>-1149.54</v>
      </c>
      <c r="D23" s="30">
        <v>-2257.47</v>
      </c>
      <c r="E23" s="30">
        <v>-785.4</v>
      </c>
      <c r="F23" s="30">
        <v>-1105.91</v>
      </c>
      <c r="G23" s="30">
        <v>-734.56</v>
      </c>
      <c r="H23" s="30">
        <v>-801</v>
      </c>
      <c r="I23" s="30">
        <v>-166.42</v>
      </c>
      <c r="J23" s="30">
        <v>-3290.04</v>
      </c>
      <c r="K23" s="30">
        <v>-520.73</v>
      </c>
      <c r="L23" s="30">
        <v>-1327.36</v>
      </c>
      <c r="M23" s="30">
        <v>-149.36</v>
      </c>
      <c r="N23" s="30">
        <v>0</v>
      </c>
      <c r="O23" s="30">
        <f t="shared" si="4"/>
        <v>-12371.25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49689.79</v>
      </c>
      <c r="C25" s="30">
        <v>18642.59</v>
      </c>
      <c r="D25" s="30">
        <v>25355.89</v>
      </c>
      <c r="E25" s="30">
        <v>6832.99</v>
      </c>
      <c r="F25" s="30">
        <v>14281.13</v>
      </c>
      <c r="G25" s="30">
        <v>25186.05</v>
      </c>
      <c r="H25" s="30">
        <v>5000.95</v>
      </c>
      <c r="I25" s="30">
        <v>33707.06</v>
      </c>
      <c r="J25" s="30">
        <v>20256.67</v>
      </c>
      <c r="K25" s="30">
        <v>33519.86</v>
      </c>
      <c r="L25" s="30">
        <v>33357.37</v>
      </c>
      <c r="M25" s="30">
        <v>23848.22</v>
      </c>
      <c r="N25" s="30">
        <v>6980.7</v>
      </c>
      <c r="O25" s="30">
        <f t="shared" si="4"/>
        <v>296659.26999999996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>
        <v>0</v>
      </c>
      <c r="C26" s="16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-59237.2</v>
      </c>
      <c r="C27" s="30">
        <f>+C28+C30+C41+C42+C45-C46</f>
        <v>-58124</v>
      </c>
      <c r="D27" s="30">
        <f t="shared" si="6"/>
        <v>-48329.02</v>
      </c>
      <c r="E27" s="30">
        <f t="shared" si="6"/>
        <v>-8302.8</v>
      </c>
      <c r="F27" s="30">
        <f t="shared" si="6"/>
        <v>-30962.8</v>
      </c>
      <c r="G27" s="30">
        <f t="shared" si="6"/>
        <v>-52720.8</v>
      </c>
      <c r="H27" s="30">
        <f t="shared" si="6"/>
        <v>-11882.310000000001</v>
      </c>
      <c r="I27" s="30">
        <f t="shared" si="6"/>
        <v>-59791.6</v>
      </c>
      <c r="J27" s="30">
        <f t="shared" si="6"/>
        <v>-44206.8</v>
      </c>
      <c r="K27" s="30">
        <f t="shared" si="6"/>
        <v>-38742</v>
      </c>
      <c r="L27" s="30">
        <f t="shared" si="6"/>
        <v>-34117.6</v>
      </c>
      <c r="M27" s="30">
        <f t="shared" si="6"/>
        <v>-19984.8</v>
      </c>
      <c r="N27" s="30">
        <f t="shared" si="6"/>
        <v>-16909.2</v>
      </c>
      <c r="O27" s="30">
        <f t="shared" si="6"/>
        <v>-483310.9299999999</v>
      </c>
    </row>
    <row r="28" spans="1:15" ht="18.75" customHeight="1">
      <c r="A28" s="26" t="s">
        <v>40</v>
      </c>
      <c r="B28" s="31">
        <f>+B29</f>
        <v>-59237.2</v>
      </c>
      <c r="C28" s="31">
        <f>+C29</f>
        <v>-58124</v>
      </c>
      <c r="D28" s="31">
        <f aca="true" t="shared" si="7" ref="D28:O28">+D29</f>
        <v>-44968</v>
      </c>
      <c r="E28" s="31">
        <f t="shared" si="7"/>
        <v>-8302.8</v>
      </c>
      <c r="F28" s="31">
        <f t="shared" si="7"/>
        <v>-30962.8</v>
      </c>
      <c r="G28" s="31">
        <f t="shared" si="7"/>
        <v>-52720.8</v>
      </c>
      <c r="H28" s="31">
        <f t="shared" si="7"/>
        <v>-10863.6</v>
      </c>
      <c r="I28" s="31">
        <f t="shared" si="7"/>
        <v>-59791.6</v>
      </c>
      <c r="J28" s="31">
        <f t="shared" si="7"/>
        <v>-44206.8</v>
      </c>
      <c r="K28" s="31">
        <f t="shared" si="7"/>
        <v>-38742</v>
      </c>
      <c r="L28" s="31">
        <f t="shared" si="7"/>
        <v>-34117.6</v>
      </c>
      <c r="M28" s="31">
        <f t="shared" si="7"/>
        <v>-19984.8</v>
      </c>
      <c r="N28" s="31">
        <f t="shared" si="7"/>
        <v>-16909.2</v>
      </c>
      <c r="O28" s="31">
        <f t="shared" si="7"/>
        <v>-478931.1999999999</v>
      </c>
    </row>
    <row r="29" spans="1:26" ht="18.75" customHeight="1">
      <c r="A29" s="27" t="s">
        <v>41</v>
      </c>
      <c r="B29" s="16">
        <f>ROUND((-B9)*$G$3,2)</f>
        <v>-59237.2</v>
      </c>
      <c r="C29" s="16">
        <f aca="true" t="shared" si="8" ref="C29:N29">ROUND((-C9)*$G$3,2)</f>
        <v>-58124</v>
      </c>
      <c r="D29" s="16">
        <f t="shared" si="8"/>
        <v>-44968</v>
      </c>
      <c r="E29" s="16">
        <f t="shared" si="8"/>
        <v>-8302.8</v>
      </c>
      <c r="F29" s="16">
        <f t="shared" si="8"/>
        <v>-30962.8</v>
      </c>
      <c r="G29" s="16">
        <f t="shared" si="8"/>
        <v>-52720.8</v>
      </c>
      <c r="H29" s="16">
        <f t="shared" si="8"/>
        <v>-10863.6</v>
      </c>
      <c r="I29" s="16">
        <f t="shared" si="8"/>
        <v>-59791.6</v>
      </c>
      <c r="J29" s="16">
        <f t="shared" si="8"/>
        <v>-44206.8</v>
      </c>
      <c r="K29" s="16">
        <f t="shared" si="8"/>
        <v>-38742</v>
      </c>
      <c r="L29" s="16">
        <f t="shared" si="8"/>
        <v>-34117.6</v>
      </c>
      <c r="M29" s="16">
        <f t="shared" si="8"/>
        <v>-19984.8</v>
      </c>
      <c r="N29" s="16">
        <f t="shared" si="8"/>
        <v>-16909.2</v>
      </c>
      <c r="O29" s="32">
        <f aca="true" t="shared" si="9" ref="O29:O46">SUM(B29:N29)</f>
        <v>-478931.1999999999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-3361.02</v>
      </c>
      <c r="E41" s="35"/>
      <c r="F41" s="35"/>
      <c r="G41" s="35"/>
      <c r="H41" s="35">
        <v>-1018.71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-4379.73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980299.0400000003</v>
      </c>
      <c r="C44" s="36">
        <f t="shared" si="11"/>
        <v>690198.46</v>
      </c>
      <c r="D44" s="36">
        <f t="shared" si="11"/>
        <v>649231.44</v>
      </c>
      <c r="E44" s="36">
        <f t="shared" si="11"/>
        <v>190099.59000000003</v>
      </c>
      <c r="F44" s="36">
        <f t="shared" si="11"/>
        <v>675823.5799999998</v>
      </c>
      <c r="G44" s="36">
        <f t="shared" si="11"/>
        <v>938129.45</v>
      </c>
      <c r="H44" s="36">
        <f t="shared" si="11"/>
        <v>196860.95000000004</v>
      </c>
      <c r="I44" s="36">
        <f t="shared" si="11"/>
        <v>698394.4</v>
      </c>
      <c r="J44" s="36">
        <f t="shared" si="11"/>
        <v>644735.2199999999</v>
      </c>
      <c r="K44" s="36">
        <f t="shared" si="11"/>
        <v>837875.9099999999</v>
      </c>
      <c r="L44" s="36">
        <f t="shared" si="11"/>
        <v>776948.41</v>
      </c>
      <c r="M44" s="36">
        <f t="shared" si="11"/>
        <v>434202.32</v>
      </c>
      <c r="N44" s="36">
        <f t="shared" si="11"/>
        <v>234681.63</v>
      </c>
      <c r="O44" s="36">
        <f>SUM(B44:N44)</f>
        <v>7947480.400000001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 s="43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980299.04</v>
      </c>
      <c r="C50" s="51">
        <f t="shared" si="12"/>
        <v>690198.45</v>
      </c>
      <c r="D50" s="51">
        <f t="shared" si="12"/>
        <v>649231.44</v>
      </c>
      <c r="E50" s="51">
        <f t="shared" si="12"/>
        <v>190099.59</v>
      </c>
      <c r="F50" s="51">
        <f t="shared" si="12"/>
        <v>675823.58</v>
      </c>
      <c r="G50" s="51">
        <f t="shared" si="12"/>
        <v>938129.44</v>
      </c>
      <c r="H50" s="51">
        <f t="shared" si="12"/>
        <v>196860.95</v>
      </c>
      <c r="I50" s="51">
        <f t="shared" si="12"/>
        <v>698394.39</v>
      </c>
      <c r="J50" s="51">
        <f t="shared" si="12"/>
        <v>644735.22</v>
      </c>
      <c r="K50" s="51">
        <f t="shared" si="12"/>
        <v>837875.91</v>
      </c>
      <c r="L50" s="51">
        <f t="shared" si="12"/>
        <v>776948.41</v>
      </c>
      <c r="M50" s="51">
        <f t="shared" si="12"/>
        <v>434202.33</v>
      </c>
      <c r="N50" s="51">
        <f t="shared" si="12"/>
        <v>234681.62</v>
      </c>
      <c r="O50" s="36">
        <f t="shared" si="12"/>
        <v>7947480.37</v>
      </c>
      <c r="Q50"/>
    </row>
    <row r="51" spans="1:18" ht="18.75" customHeight="1">
      <c r="A51" s="26" t="s">
        <v>57</v>
      </c>
      <c r="B51" s="51">
        <v>803483.28</v>
      </c>
      <c r="C51" s="51">
        <v>502162.81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1305646.09</v>
      </c>
      <c r="P51"/>
      <c r="Q51"/>
      <c r="R51" s="43"/>
    </row>
    <row r="52" spans="1:16" ht="18.75" customHeight="1">
      <c r="A52" s="26" t="s">
        <v>58</v>
      </c>
      <c r="B52" s="51">
        <v>176815.76</v>
      </c>
      <c r="C52" s="51">
        <v>188035.64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364851.4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649231.44</v>
      </c>
      <c r="E53" s="52">
        <v>0</v>
      </c>
      <c r="F53" s="52">
        <v>0</v>
      </c>
      <c r="G53" s="52">
        <v>0</v>
      </c>
      <c r="H53" s="51">
        <v>196860.95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846092.3899999999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190099.59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190099.59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675823.58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675823.58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938129.44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938129.44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698394.39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698394.39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644735.22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644735.22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837875.91</v>
      </c>
      <c r="L59" s="31">
        <v>776948.41</v>
      </c>
      <c r="M59" s="52">
        <v>0</v>
      </c>
      <c r="N59" s="52">
        <v>0</v>
      </c>
      <c r="O59" s="36">
        <f t="shared" si="13"/>
        <v>1614824.32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434202.33</v>
      </c>
      <c r="N60" s="52">
        <v>0</v>
      </c>
      <c r="O60" s="36">
        <f t="shared" si="13"/>
        <v>434202.33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234681.62</v>
      </c>
      <c r="O61" s="55">
        <f t="shared" si="13"/>
        <v>234681.62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ht="13.5">
      <c r="K70"/>
    </row>
    <row r="71" ht="13.5">
      <c r="L71"/>
    </row>
    <row r="72" ht="13.5">
      <c r="M72"/>
    </row>
    <row r="73" ht="13.5">
      <c r="N73"/>
    </row>
    <row r="100" spans="2:14" ht="13.5">
      <c r="B100"/>
      <c r="C100"/>
      <c r="D100"/>
      <c r="E100"/>
      <c r="F100"/>
      <c r="G100"/>
      <c r="H100"/>
      <c r="I100"/>
      <c r="J100"/>
      <c r="K100"/>
      <c r="L100"/>
      <c r="M100"/>
      <c r="N100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2021-02-11T16:59:49Z</dcterms:modified>
  <cp:category/>
  <cp:version/>
  <cp:contentType/>
  <cp:contentStatus/>
</cp:coreProperties>
</file>