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<sst xmlns="http://schemas.openxmlformats.org/spreadsheetml/2006/main" count="79" uniqueCount="76">
  <si>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</si>
  <si>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</si>
  <si>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</si>
  <si>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</si>
  <si>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</si>
  <si>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</si>
  <si>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</si>
  <si>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</si>
  <si>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</si>
  <si>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</si>
  <si>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</si>
  <si>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</si>
  <si>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</si>
  <si>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</si>
  <si>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</si>
  <si>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</si>
  <si>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</si>
  <si>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</si>
  <si>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</si>
  <si>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</si>
  <si>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</si>
  <si>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</si>
  <si>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</si>
  <si>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</si>
  <si>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</si>
  <si>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</si>
  <si>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</si>
  <si>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</si>
  <si>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</si>
  <si>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</si>
  <si>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</si>
  <si>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</si>
  <si>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</si>
  <si>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</si>
  <si>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</si>
  <si>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</si>
  <si>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</si>
  <si>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</si>
  <si>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</si>
  <si>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</si>
  <si>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</si>
  <si>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</si>
  <si>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</si>
  <si>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</si>
  <si>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</si>
  <si>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</si>
  <si>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</si>
  <si>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</si>
  <si>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</si>
  <si>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</si>
  <si>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</si>
  <si>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</si>
  <si>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</si>
  <si>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</si>
  <si>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</si>
  <si>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</si>
  <si>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</si>
  <si>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</si>
  <si>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</si>
  <si>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</si>
  <si>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</si>
  <si>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</si>
  <si>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</si>
  <si>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</si>
  <si>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</si>
  <si>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</si>
  <si>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</si>
  <si>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</si>
  <si>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</si>
  <si>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</si>
  <si>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</si>
  <si>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</si>
  <si>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</si>
  <si>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02/02/21 - VENCIMENTO 09/02/21</t>
  </si>
  <si>
    <t>5.3. Revisão de Remuneração pelo Transporte Coletivo (1)</t>
  </si>
  <si>
    <t>Nota:(1) Revisões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</si>
</sst>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63</xdr:row>
      <xdr:rowOff>0</xdr:rowOff>
    </xdr:from>
    <xdr:to>
      <xdr:col>8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2685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291807</v>
      </c>
      <c r="C7" s="9">
        <f t="shared" si="0"/>
        <v>209208</v>
      </c>
      <c r="D7" s="9">
        <f t="shared" si="0"/>
        <v>234114</v>
      </c>
      <c r="E7" s="9">
        <f t="shared" si="0"/>
        <v>47998</v>
      </c>
      <c r="F7" s="9">
        <f t="shared" si="0"/>
        <v>151798</v>
      </c>
      <c r="G7" s="9">
        <f t="shared" si="0"/>
        <v>261388</v>
      </c>
      <c r="H7" s="9">
        <f t="shared" si="0"/>
        <v>41277</v>
      </c>
      <c r="I7" s="9">
        <f t="shared" si="0"/>
        <v>209341</v>
      </c>
      <c r="J7" s="9">
        <f t="shared" si="0"/>
        <v>188913</v>
      </c>
      <c r="K7" s="9">
        <f t="shared" si="0"/>
        <v>255329</v>
      </c>
      <c r="L7" s="9">
        <f t="shared" si="0"/>
        <v>197347</v>
      </c>
      <c r="M7" s="9">
        <f t="shared" si="0"/>
        <v>92102</v>
      </c>
      <c r="N7" s="9">
        <f t="shared" si="0"/>
        <v>60134</v>
      </c>
      <c r="O7" s="9">
        <f t="shared" si="0"/>
        <v>2240756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13409</v>
      </c>
      <c r="C8" s="11">
        <f t="shared" si="1"/>
        <v>13029</v>
      </c>
      <c r="D8" s="11">
        <f t="shared" si="1"/>
        <v>10540</v>
      </c>
      <c r="E8" s="11">
        <f t="shared" si="1"/>
        <v>1846</v>
      </c>
      <c r="F8" s="11">
        <f t="shared" si="1"/>
        <v>6390</v>
      </c>
      <c r="G8" s="11">
        <f t="shared" si="1"/>
        <v>11376</v>
      </c>
      <c r="H8" s="11">
        <f t="shared" si="1"/>
        <v>2535</v>
      </c>
      <c r="I8" s="11">
        <f t="shared" si="1"/>
        <v>13055</v>
      </c>
      <c r="J8" s="11">
        <f t="shared" si="1"/>
        <v>9909</v>
      </c>
      <c r="K8" s="11">
        <f t="shared" si="1"/>
        <v>8817</v>
      </c>
      <c r="L8" s="11">
        <f t="shared" si="1"/>
        <v>7295</v>
      </c>
      <c r="M8" s="11">
        <f t="shared" si="1"/>
        <v>4355</v>
      </c>
      <c r="N8" s="11">
        <f t="shared" si="1"/>
        <v>3662</v>
      </c>
      <c r="O8" s="11">
        <f t="shared" si="1"/>
        <v>106218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13409</v>
      </c>
      <c r="C9" s="11">
        <v>13029</v>
      </c>
      <c r="D9" s="11">
        <v>10540</v>
      </c>
      <c r="E9" s="11">
        <v>1846</v>
      </c>
      <c r="F9" s="11">
        <v>6390</v>
      </c>
      <c r="G9" s="11">
        <v>11376</v>
      </c>
      <c r="H9" s="11">
        <v>2531</v>
      </c>
      <c r="I9" s="11">
        <v>13051</v>
      </c>
      <c r="J9" s="11">
        <v>9909</v>
      </c>
      <c r="K9" s="11">
        <v>8813</v>
      </c>
      <c r="L9" s="11">
        <v>7295</v>
      </c>
      <c r="M9" s="11">
        <v>4353</v>
      </c>
      <c r="N9" s="11">
        <v>3662</v>
      </c>
      <c r="O9" s="11">
        <f>SUM(B9:N9)</f>
        <v>106204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4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278398</v>
      </c>
      <c r="C11" s="13">
        <v>196179</v>
      </c>
      <c r="D11" s="13">
        <v>223574</v>
      </c>
      <c r="E11" s="13">
        <v>46152</v>
      </c>
      <c r="F11" s="13">
        <v>145408</v>
      </c>
      <c r="G11" s="13">
        <v>250012</v>
      </c>
      <c r="H11" s="13">
        <v>38742</v>
      </c>
      <c r="I11" s="13">
        <v>196286</v>
      </c>
      <c r="J11" s="13">
        <v>179004</v>
      </c>
      <c r="K11" s="13">
        <v>246512</v>
      </c>
      <c r="L11" s="13">
        <v>190052</v>
      </c>
      <c r="M11" s="13">
        <v>87747</v>
      </c>
      <c r="N11" s="13">
        <v>56472</v>
      </c>
      <c r="O11" s="11">
        <f>SUM(B11:N11)</f>
        <v>2134538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1.473084118975259</v>
      </c>
      <c r="C15" s="19">
        <v>1.466535235343018</v>
      </c>
      <c r="D15" s="19">
        <v>1.395627839436698</v>
      </c>
      <c r="E15" s="19">
        <v>1.133908937890609</v>
      </c>
      <c r="F15" s="19">
        <v>1.929708879689239</v>
      </c>
      <c r="G15" s="19">
        <v>1.869522034061628</v>
      </c>
      <c r="H15" s="19">
        <v>2.008146065109345</v>
      </c>
      <c r="I15" s="19">
        <v>1.460124293429716</v>
      </c>
      <c r="J15" s="19">
        <v>1.51258886754349</v>
      </c>
      <c r="K15" s="19">
        <v>1.453035394432279</v>
      </c>
      <c r="L15" s="19">
        <v>1.537169066006484</v>
      </c>
      <c r="M15" s="19">
        <v>1.555710779377882</v>
      </c>
      <c r="N15" s="19">
        <v>1.512102100998887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1037011.1800000002</v>
      </c>
      <c r="C17" s="24">
        <f aca="true" t="shared" si="2" ref="C17:N17">C18+C19+C20+C21+C22+C23+C24+C25</f>
        <v>741419.8999999999</v>
      </c>
      <c r="D17" s="24">
        <f t="shared" si="2"/>
        <v>686761.2899999999</v>
      </c>
      <c r="E17" s="24">
        <f t="shared" si="2"/>
        <v>198820.47000000003</v>
      </c>
      <c r="F17" s="24">
        <f t="shared" si="2"/>
        <v>700946.45</v>
      </c>
      <c r="G17" s="24">
        <f t="shared" si="2"/>
        <v>979179.3700000001</v>
      </c>
      <c r="H17" s="24">
        <f t="shared" si="2"/>
        <v>216848.09000000003</v>
      </c>
      <c r="I17" s="24">
        <f t="shared" si="2"/>
        <v>739748.1299999999</v>
      </c>
      <c r="J17" s="24">
        <f t="shared" si="2"/>
        <v>682987.5999999999</v>
      </c>
      <c r="K17" s="24">
        <f t="shared" si="2"/>
        <v>860770.4199999998</v>
      </c>
      <c r="L17" s="24">
        <f t="shared" si="2"/>
        <v>799478.84</v>
      </c>
      <c r="M17" s="24">
        <f t="shared" si="2"/>
        <v>444424.93999999994</v>
      </c>
      <c r="N17" s="24">
        <f t="shared" si="2"/>
        <v>248604.74</v>
      </c>
      <c r="O17" s="24">
        <f>O18+O19+O20+O21+O22+O23+O24+O25</f>
        <v>8337001.420000001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643492.8</v>
      </c>
      <c r="C18" s="30">
        <f t="shared" si="3"/>
        <v>476471.22</v>
      </c>
      <c r="D18" s="30">
        <f t="shared" si="3"/>
        <v>467502.25</v>
      </c>
      <c r="E18" s="30">
        <f t="shared" si="3"/>
        <v>163965.97</v>
      </c>
      <c r="F18" s="30">
        <f t="shared" si="3"/>
        <v>351215.03</v>
      </c>
      <c r="G18" s="30">
        <f t="shared" si="3"/>
        <v>497159.98</v>
      </c>
      <c r="H18" s="30">
        <f t="shared" si="3"/>
        <v>105268.73</v>
      </c>
      <c r="I18" s="30">
        <f t="shared" si="3"/>
        <v>472985.06</v>
      </c>
      <c r="J18" s="30">
        <f t="shared" si="3"/>
        <v>429607.05</v>
      </c>
      <c r="K18" s="30">
        <f t="shared" si="3"/>
        <v>549238.21</v>
      </c>
      <c r="L18" s="30">
        <f t="shared" si="3"/>
        <v>483144.93</v>
      </c>
      <c r="M18" s="30">
        <f t="shared" si="3"/>
        <v>260482.88</v>
      </c>
      <c r="N18" s="30">
        <f t="shared" si="3"/>
        <v>153696.49</v>
      </c>
      <c r="O18" s="30">
        <f aca="true" t="shared" si="4" ref="O18:O25">SUM(B18:N18)</f>
        <v>5054230.6</v>
      </c>
    </row>
    <row r="19" spans="1:23" ht="18.75" customHeight="1">
      <c r="A19" s="26" t="s">
        <v>35</v>
      </c>
      <c r="B19" s="30">
        <f>IF(B15&lt;&gt;0,ROUND((B15-1)*B18,2),0)</f>
        <v>304426.22</v>
      </c>
      <c r="C19" s="30">
        <f aca="true" t="shared" si="5" ref="C19:N19">IF(C15&lt;&gt;0,ROUND((C15-1)*C18,2),0)</f>
        <v>222290.61</v>
      </c>
      <c r="D19" s="30">
        <f t="shared" si="5"/>
        <v>184956.91</v>
      </c>
      <c r="E19" s="30">
        <f t="shared" si="5"/>
        <v>21956.51</v>
      </c>
      <c r="F19" s="30">
        <f t="shared" si="5"/>
        <v>326527.73</v>
      </c>
      <c r="G19" s="30">
        <f t="shared" si="5"/>
        <v>432291.56</v>
      </c>
      <c r="H19" s="30">
        <f t="shared" si="5"/>
        <v>106126.26</v>
      </c>
      <c r="I19" s="30">
        <f t="shared" si="5"/>
        <v>217631.92</v>
      </c>
      <c r="J19" s="30">
        <f t="shared" si="5"/>
        <v>220211.79</v>
      </c>
      <c r="K19" s="30">
        <f t="shared" si="5"/>
        <v>248824.35</v>
      </c>
      <c r="L19" s="30">
        <f t="shared" si="5"/>
        <v>259530.51</v>
      </c>
      <c r="M19" s="30">
        <f t="shared" si="5"/>
        <v>144753.14</v>
      </c>
      <c r="N19" s="30">
        <f t="shared" si="5"/>
        <v>78708.3</v>
      </c>
      <c r="O19" s="30">
        <f t="shared" si="4"/>
        <v>2768235.81</v>
      </c>
      <c r="W19" s="60"/>
    </row>
    <row r="20" spans="1:15" ht="18.75" customHeight="1">
      <c r="A20" s="26" t="s">
        <v>36</v>
      </c>
      <c r="B20" s="30">
        <v>39107.56</v>
      </c>
      <c r="C20" s="30">
        <v>26330.65</v>
      </c>
      <c r="D20" s="30">
        <v>18961.46</v>
      </c>
      <c r="E20" s="30">
        <v>7284.97</v>
      </c>
      <c r="F20" s="30">
        <v>16718.24</v>
      </c>
      <c r="G20" s="30">
        <v>27696.02</v>
      </c>
      <c r="H20" s="30">
        <v>4538.67</v>
      </c>
      <c r="I20" s="30">
        <v>14854.46</v>
      </c>
      <c r="J20" s="30">
        <v>24298.62</v>
      </c>
      <c r="K20" s="30">
        <v>33566.46</v>
      </c>
      <c r="L20" s="30">
        <v>31772.54</v>
      </c>
      <c r="M20" s="30">
        <v>14229.16</v>
      </c>
      <c r="N20" s="30">
        <v>7806.02</v>
      </c>
      <c r="O20" s="30">
        <f t="shared" si="4"/>
        <v>267164.83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0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20789.16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-1313.76</v>
      </c>
      <c r="D23" s="30">
        <v>-2675.52</v>
      </c>
      <c r="E23" s="30">
        <v>-706.86</v>
      </c>
      <c r="F23" s="30">
        <v>-850.7</v>
      </c>
      <c r="G23" s="30">
        <v>-918.2</v>
      </c>
      <c r="H23" s="30">
        <v>-356</v>
      </c>
      <c r="I23" s="30">
        <v>-915.31</v>
      </c>
      <c r="J23" s="30">
        <v>-3290.04</v>
      </c>
      <c r="K23" s="30">
        <v>-892.68</v>
      </c>
      <c r="L23" s="30">
        <v>-1576.24</v>
      </c>
      <c r="M23" s="30">
        <v>-373.4</v>
      </c>
      <c r="N23" s="30">
        <v>-71.71</v>
      </c>
      <c r="O23" s="30">
        <f t="shared" si="4"/>
        <v>-13940.419999999998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14281.13</v>
      </c>
      <c r="G25" s="30">
        <v>23935.43</v>
      </c>
      <c r="H25" s="30">
        <v>3206.2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293613.89999999997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-58999.6</v>
      </c>
      <c r="C27" s="30">
        <f>+C28+C30+C41+C42+C45-C46</f>
        <v>-57327.6</v>
      </c>
      <c r="D27" s="30">
        <f t="shared" si="6"/>
        <v>-49683.03</v>
      </c>
      <c r="E27" s="30">
        <f t="shared" si="6"/>
        <v>-8122.4</v>
      </c>
      <c r="F27" s="30">
        <f t="shared" si="6"/>
        <v>-28116</v>
      </c>
      <c r="G27" s="30">
        <f t="shared" si="6"/>
        <v>-50054.4</v>
      </c>
      <c r="H27" s="30">
        <f t="shared" si="6"/>
        <v>117795.39</v>
      </c>
      <c r="I27" s="30">
        <f t="shared" si="6"/>
        <v>-57424.4</v>
      </c>
      <c r="J27" s="30">
        <f t="shared" si="6"/>
        <v>-43599.6</v>
      </c>
      <c r="K27" s="30">
        <f t="shared" si="6"/>
        <v>-38777.2</v>
      </c>
      <c r="L27" s="30">
        <f t="shared" si="6"/>
        <v>-32098</v>
      </c>
      <c r="M27" s="30">
        <f t="shared" si="6"/>
        <v>-19153.2</v>
      </c>
      <c r="N27" s="30">
        <f t="shared" si="6"/>
        <v>-16112.8</v>
      </c>
      <c r="O27" s="30">
        <f t="shared" si="6"/>
        <v>-341672.83999999997</v>
      </c>
    </row>
    <row r="28" spans="1:15" ht="18.75" customHeight="1">
      <c r="A28" s="26" t="s">
        <v>40</v>
      </c>
      <c r="B28" s="31">
        <f>+B29</f>
        <v>-58999.6</v>
      </c>
      <c r="C28" s="31">
        <f>+C29</f>
        <v>-57327.6</v>
      </c>
      <c r="D28" s="31">
        <f aca="true" t="shared" si="7" ref="D28:O28">+D29</f>
        <v>-46376</v>
      </c>
      <c r="E28" s="31">
        <f t="shared" si="7"/>
        <v>-8122.4</v>
      </c>
      <c r="F28" s="31">
        <f t="shared" si="7"/>
        <v>-28116</v>
      </c>
      <c r="G28" s="31">
        <f t="shared" si="7"/>
        <v>-50054.4</v>
      </c>
      <c r="H28" s="31">
        <f t="shared" si="7"/>
        <v>-11136.4</v>
      </c>
      <c r="I28" s="31">
        <f t="shared" si="7"/>
        <v>-57424.4</v>
      </c>
      <c r="J28" s="31">
        <f t="shared" si="7"/>
        <v>-43599.6</v>
      </c>
      <c r="K28" s="31">
        <f t="shared" si="7"/>
        <v>-38777.2</v>
      </c>
      <c r="L28" s="31">
        <f t="shared" si="7"/>
        <v>-32098</v>
      </c>
      <c r="M28" s="31">
        <f t="shared" si="7"/>
        <v>-19153.2</v>
      </c>
      <c r="N28" s="31">
        <f t="shared" si="7"/>
        <v>-16112.8</v>
      </c>
      <c r="O28" s="31">
        <f t="shared" si="7"/>
        <v>-467297.6</v>
      </c>
    </row>
    <row r="29" spans="1:26" ht="18.75" customHeight="1">
      <c r="A29" s="27" t="s">
        <v>41</v>
      </c>
      <c r="B29" s="16">
        <f>ROUND((-B9)*$G$3,2)</f>
        <v>-58999.6</v>
      </c>
      <c r="C29" s="16">
        <f aca="true" t="shared" si="8" ref="C29:N29">ROUND((-C9)*$G$3,2)</f>
        <v>-57327.6</v>
      </c>
      <c r="D29" s="16">
        <f t="shared" si="8"/>
        <v>-46376</v>
      </c>
      <c r="E29" s="16">
        <f t="shared" si="8"/>
        <v>-8122.4</v>
      </c>
      <c r="F29" s="16">
        <f t="shared" si="8"/>
        <v>-28116</v>
      </c>
      <c r="G29" s="16">
        <f t="shared" si="8"/>
        <v>-50054.4</v>
      </c>
      <c r="H29" s="16">
        <f t="shared" si="8"/>
        <v>-11136.4</v>
      </c>
      <c r="I29" s="16">
        <f t="shared" si="8"/>
        <v>-57424.4</v>
      </c>
      <c r="J29" s="16">
        <f t="shared" si="8"/>
        <v>-43599.6</v>
      </c>
      <c r="K29" s="16">
        <f t="shared" si="8"/>
        <v>-38777.2</v>
      </c>
      <c r="L29" s="16">
        <f t="shared" si="8"/>
        <v>-32098</v>
      </c>
      <c r="M29" s="16">
        <f t="shared" si="8"/>
        <v>-19153.2</v>
      </c>
      <c r="N29" s="16">
        <f t="shared" si="8"/>
        <v>-16112.8</v>
      </c>
      <c r="O29" s="32">
        <f aca="true" t="shared" si="9" ref="O29:O46">SUM(B29:N29)</f>
        <v>-467297.6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-3307.03</v>
      </c>
      <c r="E41" s="35"/>
      <c r="F41" s="35"/>
      <c r="G41" s="35"/>
      <c r="H41" s="35">
        <v>-1068.21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-4375.24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978011.5800000002</v>
      </c>
      <c r="C44" s="36">
        <f t="shared" si="11"/>
        <v>684092.2999999999</v>
      </c>
      <c r="D44" s="36">
        <f t="shared" si="11"/>
        <v>637078.2599999999</v>
      </c>
      <c r="E44" s="36">
        <f t="shared" si="11"/>
        <v>190698.07000000004</v>
      </c>
      <c r="F44" s="36">
        <f t="shared" si="11"/>
        <v>672830.45</v>
      </c>
      <c r="G44" s="36">
        <f t="shared" si="11"/>
        <v>929124.9700000001</v>
      </c>
      <c r="H44" s="36">
        <f t="shared" si="11"/>
        <v>334643.48000000004</v>
      </c>
      <c r="I44" s="36">
        <f t="shared" si="11"/>
        <v>682323.7299999999</v>
      </c>
      <c r="J44" s="36">
        <f t="shared" si="11"/>
        <v>639387.9999999999</v>
      </c>
      <c r="K44" s="36">
        <f t="shared" si="11"/>
        <v>821993.2199999999</v>
      </c>
      <c r="L44" s="36">
        <f t="shared" si="11"/>
        <v>767380.84</v>
      </c>
      <c r="M44" s="36">
        <f t="shared" si="11"/>
        <v>425271.73999999993</v>
      </c>
      <c r="N44" s="36">
        <f t="shared" si="11"/>
        <v>232491.94</v>
      </c>
      <c r="O44" s="36">
        <f>SUM(B44:N44)</f>
        <v>7995328.58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978011.5700000001</v>
      </c>
      <c r="C50" s="51">
        <f t="shared" si="12"/>
        <v>684092.3</v>
      </c>
      <c r="D50" s="51">
        <f t="shared" si="12"/>
        <v>637078.25</v>
      </c>
      <c r="E50" s="51">
        <f t="shared" si="12"/>
        <v>190698.07</v>
      </c>
      <c r="F50" s="51">
        <f t="shared" si="12"/>
        <v>672830.46</v>
      </c>
      <c r="G50" s="51">
        <f t="shared" si="12"/>
        <v>929124.96</v>
      </c>
      <c r="H50" s="51">
        <f t="shared" si="12"/>
        <v>334643.48</v>
      </c>
      <c r="I50" s="51">
        <f t="shared" si="12"/>
        <v>682323.72</v>
      </c>
      <c r="J50" s="51">
        <f t="shared" si="12"/>
        <v>639388.01</v>
      </c>
      <c r="K50" s="51">
        <f t="shared" si="12"/>
        <v>821993.22</v>
      </c>
      <c r="L50" s="51">
        <f t="shared" si="12"/>
        <v>767380.83</v>
      </c>
      <c r="M50" s="51">
        <f t="shared" si="12"/>
        <v>425271.74</v>
      </c>
      <c r="N50" s="51">
        <f t="shared" si="12"/>
        <v>232491.94</v>
      </c>
      <c r="O50" s="36">
        <f t="shared" si="12"/>
        <v>7995328.55</v>
      </c>
      <c r="Q50"/>
    </row>
    <row r="51" spans="1:18" ht="18.75" customHeight="1">
      <c r="A51" s="26" t="s">
        <v>57</v>
      </c>
      <c r="B51" s="51">
        <v>801630.43</v>
      </c>
      <c r="C51" s="51">
        <v>497766.38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1299396.81</v>
      </c>
      <c r="P51"/>
      <c r="Q51"/>
      <c r="R51" s="43"/>
    </row>
    <row r="52" spans="1:16" ht="18.75" customHeight="1">
      <c r="A52" s="26" t="s">
        <v>58</v>
      </c>
      <c r="B52" s="51">
        <v>176381.14</v>
      </c>
      <c r="C52" s="51">
        <v>186325.92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362707.06000000006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637078.25</v>
      </c>
      <c r="E53" s="52">
        <v>0</v>
      </c>
      <c r="F53" s="52">
        <v>0</v>
      </c>
      <c r="G53" s="52">
        <v>0</v>
      </c>
      <c r="H53" s="51">
        <v>334643.48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971721.73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190698.07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190698.07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672830.46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672830.46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929124.96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929124.96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682323.72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682323.72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639388.01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639388.01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821993.22</v>
      </c>
      <c r="L59" s="31">
        <v>767380.83</v>
      </c>
      <c r="M59" s="52">
        <v>0</v>
      </c>
      <c r="N59" s="52">
        <v>0</v>
      </c>
      <c r="O59" s="36">
        <f t="shared" si="13"/>
        <v>1589374.0499999998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425271.74</v>
      </c>
      <c r="N60" s="52">
        <v>0</v>
      </c>
      <c r="O60" s="36">
        <f t="shared" si="13"/>
        <v>425271.74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232491.94</v>
      </c>
      <c r="O61" s="55">
        <f t="shared" si="13"/>
        <v>232491.94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4.25">
      <c r="B64"/>
      <c r="C64"/>
      <c r="D64"/>
      <c r="E64"/>
      <c r="F64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ht="13.5">
      <c r="K69"/>
    </row>
    <row r="70" ht="13.5">
      <c r="L70"/>
    </row>
    <row r="71" ht="13.5">
      <c r="M71"/>
    </row>
    <row r="72" ht="13.5">
      <c r="N72"/>
    </row>
    <row r="99" spans="2:14" ht="13.5"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2021-02-08T19:08:29Z</dcterms:modified>
  <cp:category/>
  <cp:version/>
  <cp:contentType/>
  <cp:contentStatus/>
</cp:coreProperties>
</file>