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<sst xmlns="http://schemas.openxmlformats.org/spreadsheetml/2006/main" count="74" uniqueCount="73">
  <si>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</si>
  <si>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</si>
  <si>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</si>
  <si>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</si>
  <si>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</si>
  <si>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</si>
  <si>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</si>
  <si>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</si>
  <si>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</si>
  <si>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</si>
  <si>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</si>
  <si>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</si>
  <si>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</si>
  <si>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</si>
  <si>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</si>
  <si>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</si>
  <si>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</si>
  <si>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</si>
  <si>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</si>
  <si>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</si>
  <si>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</si>
  <si>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</si>
  <si>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</si>
  <si>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</si>
  <si>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</si>
  <si>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</si>
  <si>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</si>
  <si>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</si>
  <si>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</si>
  <si>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</si>
  <si>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</si>
  <si>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</si>
  <si>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</si>
  <si>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</si>
  <si>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</si>
  <si>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</si>
  <si>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</si>
  <si>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</si>
  <si>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</si>
  <si>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</si>
  <si>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</si>
  <si>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</si>
  <si>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</si>
  <si>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</si>
  <si>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</si>
  <si>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</si>
  <si>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</si>
  <si>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</si>
  <si>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</si>
  <si>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</si>
  <si>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</si>
  <si>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</si>
  <si>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</si>
  <si>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</si>
  <si>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</si>
  <si>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</si>
  <si>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</si>
  <si>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</si>
  <si>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</si>
  <si>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</si>
  <si>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</si>
  <si>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</si>
  <si>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</si>
  <si>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</si>
  <si>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</si>
  <si>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</si>
  <si>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</si>
  <si>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</si>
  <si>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</si>
  <si>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</si>
  <si>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</si>
  <si>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</si>
  <si>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22/02/21 - VENCIMENTO 01/03/21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</si>
</sst>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246533</v>
      </c>
      <c r="C7" s="47">
        <f t="shared" si="0"/>
        <v>210769</v>
      </c>
      <c r="D7" s="47">
        <f t="shared" si="0"/>
        <v>274588</v>
      </c>
      <c r="E7" s="47">
        <f t="shared" si="0"/>
        <v>142754</v>
      </c>
      <c r="F7" s="47">
        <f t="shared" si="0"/>
        <v>170930</v>
      </c>
      <c r="G7" s="47">
        <f t="shared" si="0"/>
        <v>191518</v>
      </c>
      <c r="H7" s="47">
        <f t="shared" si="0"/>
        <v>217986</v>
      </c>
      <c r="I7" s="47">
        <f t="shared" si="0"/>
        <v>282803</v>
      </c>
      <c r="J7" s="47">
        <f t="shared" si="0"/>
        <v>84601</v>
      </c>
      <c r="K7" s="47">
        <f t="shared" si="0"/>
        <v>1822482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17706</v>
      </c>
      <c r="C8" s="45">
        <f t="shared" si="1"/>
        <v>16620</v>
      </c>
      <c r="D8" s="45">
        <f t="shared" si="1"/>
        <v>18615</v>
      </c>
      <c r="E8" s="45">
        <f t="shared" si="1"/>
        <v>10740</v>
      </c>
      <c r="F8" s="45">
        <f t="shared" si="1"/>
        <v>12828</v>
      </c>
      <c r="G8" s="45">
        <f t="shared" si="1"/>
        <v>8420</v>
      </c>
      <c r="H8" s="45">
        <f t="shared" si="1"/>
        <v>7510</v>
      </c>
      <c r="I8" s="45">
        <f t="shared" si="1"/>
        <v>17931</v>
      </c>
      <c r="J8" s="45">
        <f t="shared" si="1"/>
        <v>3070</v>
      </c>
      <c r="K8" s="38">
        <f>SUM(B8:J8)</f>
        <v>113440</v>
      </c>
      <c r="L8"/>
      <c r="M8"/>
      <c r="N8"/>
    </row>
    <row r="9" spans="1:14" ht="16.5" customHeight="1">
      <c r="A9" s="22" t="s">
        <v>35</v>
      </c>
      <c r="B9" s="45">
        <v>17694</v>
      </c>
      <c r="C9" s="45">
        <v>16620</v>
      </c>
      <c r="D9" s="45">
        <v>18614</v>
      </c>
      <c r="E9" s="45">
        <v>10708</v>
      </c>
      <c r="F9" s="45">
        <v>12819</v>
      </c>
      <c r="G9" s="45">
        <v>8417</v>
      </c>
      <c r="H9" s="45">
        <v>7510</v>
      </c>
      <c r="I9" s="45">
        <v>17909</v>
      </c>
      <c r="J9" s="45">
        <v>3070</v>
      </c>
      <c r="K9" s="38">
        <f>SUM(B9:J9)</f>
        <v>113361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0</v>
      </c>
      <c r="D10" s="45">
        <v>1</v>
      </c>
      <c r="E10" s="45">
        <v>32</v>
      </c>
      <c r="F10" s="45">
        <v>9</v>
      </c>
      <c r="G10" s="45">
        <v>3</v>
      </c>
      <c r="H10" s="45">
        <v>0</v>
      </c>
      <c r="I10" s="45">
        <v>22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33</v>
      </c>
      <c r="B11" s="43">
        <v>228827</v>
      </c>
      <c r="C11" s="43">
        <v>194149</v>
      </c>
      <c r="D11" s="43">
        <v>255973</v>
      </c>
      <c r="E11" s="43">
        <v>132014</v>
      </c>
      <c r="F11" s="43">
        <v>158102</v>
      </c>
      <c r="G11" s="43">
        <v>183098</v>
      </c>
      <c r="H11" s="43">
        <v>210476</v>
      </c>
      <c r="I11" s="43">
        <v>264872</v>
      </c>
      <c r="J11" s="43">
        <v>81531</v>
      </c>
      <c r="K11" s="38">
        <f>SUM(B11:J11)</f>
        <v>1709042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1.434541465260738</v>
      </c>
      <c r="C15" s="39">
        <v>1.434680053560331</v>
      </c>
      <c r="D15" s="39">
        <v>1.192966913260994</v>
      </c>
      <c r="E15" s="39">
        <v>1.562304080507238</v>
      </c>
      <c r="F15" s="39">
        <v>1.308193813695921</v>
      </c>
      <c r="G15" s="39">
        <v>1.269432355876763</v>
      </c>
      <c r="H15" s="39">
        <v>1.246916520575959</v>
      </c>
      <c r="I15" s="39">
        <v>1.291829011941169</v>
      </c>
      <c r="J15" s="39">
        <v>1.434262777953914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1222637.13</v>
      </c>
      <c r="C17" s="36">
        <f aca="true" t="shared" si="2" ref="C17:J17">C18+C19+C20+C21+C22+C23+C24</f>
        <v>1141598.8699999999</v>
      </c>
      <c r="D17" s="36">
        <f t="shared" si="2"/>
        <v>1357534.5899999999</v>
      </c>
      <c r="E17" s="36">
        <f t="shared" si="2"/>
        <v>816207.7500000001</v>
      </c>
      <c r="F17" s="36">
        <f t="shared" si="2"/>
        <v>860911.76</v>
      </c>
      <c r="G17" s="36">
        <f t="shared" si="2"/>
        <v>939291.3699999999</v>
      </c>
      <c r="H17" s="36">
        <f t="shared" si="2"/>
        <v>838649.48</v>
      </c>
      <c r="I17" s="36">
        <f t="shared" si="2"/>
        <v>1165151.6099999999</v>
      </c>
      <c r="J17" s="36">
        <f t="shared" si="2"/>
        <v>422105.5300000001</v>
      </c>
      <c r="K17" s="36">
        <f aca="true" t="shared" si="3" ref="K17:K24">SUM(B17:J17)</f>
        <v>8764088.089999998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827512.67</v>
      </c>
      <c r="C18" s="30">
        <f t="shared" si="4"/>
        <v>776599.46</v>
      </c>
      <c r="D18" s="30">
        <f t="shared" si="4"/>
        <v>1120730.92</v>
      </c>
      <c r="E18" s="30">
        <f t="shared" si="4"/>
        <v>507262.06</v>
      </c>
      <c r="F18" s="30">
        <f t="shared" si="4"/>
        <v>642320.75</v>
      </c>
      <c r="G18" s="30">
        <f t="shared" si="4"/>
        <v>727672.64</v>
      </c>
      <c r="H18" s="30">
        <f t="shared" si="4"/>
        <v>660214.2</v>
      </c>
      <c r="I18" s="30">
        <f t="shared" si="4"/>
        <v>864613.61</v>
      </c>
      <c r="J18" s="30">
        <f t="shared" si="4"/>
        <v>293049.4</v>
      </c>
      <c r="K18" s="30">
        <f t="shared" si="3"/>
        <v>6419975.710000001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359588.57</v>
      </c>
      <c r="C19" s="30">
        <f t="shared" si="5"/>
        <v>337572.29</v>
      </c>
      <c r="D19" s="30">
        <f t="shared" si="5"/>
        <v>216263.99</v>
      </c>
      <c r="E19" s="30">
        <f t="shared" si="5"/>
        <v>285235.53</v>
      </c>
      <c r="F19" s="30">
        <f t="shared" si="5"/>
        <v>197959.28</v>
      </c>
      <c r="G19" s="30">
        <f t="shared" si="5"/>
        <v>196058.55</v>
      </c>
      <c r="H19" s="30">
        <f t="shared" si="5"/>
        <v>163017.79</v>
      </c>
      <c r="I19" s="30">
        <f t="shared" si="5"/>
        <v>252319.34</v>
      </c>
      <c r="J19" s="30">
        <f t="shared" si="5"/>
        <v>127260.45</v>
      </c>
      <c r="K19" s="30">
        <f t="shared" si="3"/>
        <v>2135275.79</v>
      </c>
      <c r="L19"/>
      <c r="M19"/>
      <c r="N19"/>
    </row>
    <row r="20" spans="1:14" ht="16.5" customHeight="1">
      <c r="A20" s="18" t="s">
        <v>28</v>
      </c>
      <c r="B20" s="30">
        <v>34520.79</v>
      </c>
      <c r="C20" s="30">
        <v>24457.24</v>
      </c>
      <c r="D20" s="30">
        <v>21840.15</v>
      </c>
      <c r="E20" s="30">
        <v>22567.29</v>
      </c>
      <c r="F20" s="30">
        <v>22567.5</v>
      </c>
      <c r="G20" s="30">
        <v>19803.98</v>
      </c>
      <c r="H20" s="30">
        <v>23236</v>
      </c>
      <c r="I20" s="30">
        <v>45248.78</v>
      </c>
      <c r="J20" s="30">
        <v>10879.78</v>
      </c>
      <c r="K20" s="30">
        <f t="shared" si="3"/>
        <v>225121.51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-469.84</v>
      </c>
      <c r="C23" s="30">
        <v>0</v>
      </c>
      <c r="D23" s="30">
        <v>0</v>
      </c>
      <c r="E23" s="30">
        <v>0</v>
      </c>
      <c r="F23" s="30">
        <v>0</v>
      </c>
      <c r="G23" s="30">
        <v>-485.28</v>
      </c>
      <c r="H23" s="30">
        <v>0</v>
      </c>
      <c r="I23" s="30">
        <v>0</v>
      </c>
      <c r="J23" s="30">
        <v>0</v>
      </c>
      <c r="K23" s="30">
        <f t="shared" si="3"/>
        <v>-955.1199999999999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-125801.84</v>
      </c>
      <c r="C27" s="30">
        <f t="shared" si="6"/>
        <v>-79411.42</v>
      </c>
      <c r="D27" s="30">
        <f t="shared" si="6"/>
        <v>-117339.65000000001</v>
      </c>
      <c r="E27" s="30">
        <f t="shared" si="6"/>
        <v>-105486.1</v>
      </c>
      <c r="F27" s="30">
        <f t="shared" si="6"/>
        <v>-56403.6</v>
      </c>
      <c r="G27" s="30">
        <f t="shared" si="6"/>
        <v>-93934.52</v>
      </c>
      <c r="H27" s="30">
        <f t="shared" si="6"/>
        <v>-45356.649999999994</v>
      </c>
      <c r="I27" s="30">
        <f t="shared" si="6"/>
        <v>-98014.22</v>
      </c>
      <c r="J27" s="30">
        <f t="shared" si="6"/>
        <v>-25364.17</v>
      </c>
      <c r="K27" s="30">
        <f aca="true" t="shared" si="7" ref="K27:K35">SUM(B27:J27)</f>
        <v>-747112.17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-125801.84</v>
      </c>
      <c r="C28" s="30">
        <f t="shared" si="8"/>
        <v>-79411.42</v>
      </c>
      <c r="D28" s="30">
        <f t="shared" si="8"/>
        <v>-96861.26000000001</v>
      </c>
      <c r="E28" s="30">
        <f t="shared" si="8"/>
        <v>-105486.1</v>
      </c>
      <c r="F28" s="30">
        <f t="shared" si="8"/>
        <v>-56403.6</v>
      </c>
      <c r="G28" s="30">
        <f t="shared" si="8"/>
        <v>-93934.52</v>
      </c>
      <c r="H28" s="30">
        <f t="shared" si="8"/>
        <v>-45356.649999999994</v>
      </c>
      <c r="I28" s="30">
        <f t="shared" si="8"/>
        <v>-98014.22</v>
      </c>
      <c r="J28" s="30">
        <f t="shared" si="8"/>
        <v>-19435.78</v>
      </c>
      <c r="K28" s="30">
        <f t="shared" si="7"/>
        <v>-720705.39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-77853.6</v>
      </c>
      <c r="C29" s="30">
        <f aca="true" t="shared" si="9" ref="C29:J29">-ROUND((C9)*$E$3,2)</f>
        <v>-73128</v>
      </c>
      <c r="D29" s="30">
        <f t="shared" si="9"/>
        <v>-81901.6</v>
      </c>
      <c r="E29" s="30">
        <f t="shared" si="9"/>
        <v>-47115.2</v>
      </c>
      <c r="F29" s="30">
        <f t="shared" si="9"/>
        <v>-56403.6</v>
      </c>
      <c r="G29" s="30">
        <f t="shared" si="9"/>
        <v>-37034.8</v>
      </c>
      <c r="H29" s="30">
        <f t="shared" si="9"/>
        <v>-33044</v>
      </c>
      <c r="I29" s="30">
        <f t="shared" si="9"/>
        <v>-78799.6</v>
      </c>
      <c r="J29" s="30">
        <f t="shared" si="9"/>
        <v>-13508</v>
      </c>
      <c r="K29" s="30">
        <f t="shared" si="7"/>
        <v>-498788.4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-5874</v>
      </c>
      <c r="C31" s="30">
        <v>-1170.4</v>
      </c>
      <c r="D31" s="30">
        <v>-1724.8</v>
      </c>
      <c r="E31" s="30">
        <v>-2085.6</v>
      </c>
      <c r="F31" s="26">
        <v>0</v>
      </c>
      <c r="G31" s="30">
        <v>-2679.6</v>
      </c>
      <c r="H31" s="30">
        <v>-769.45</v>
      </c>
      <c r="I31" s="30">
        <v>-1200.77</v>
      </c>
      <c r="J31" s="30">
        <v>-370.44</v>
      </c>
      <c r="K31" s="30">
        <f t="shared" si="7"/>
        <v>-15875.060000000001</v>
      </c>
      <c r="L31"/>
      <c r="M31"/>
      <c r="N31"/>
    </row>
    <row r="32" spans="1:14" ht="16.5" customHeight="1">
      <c r="A32" s="25" t="s">
        <v>21</v>
      </c>
      <c r="B32" s="30">
        <v>-42074.24</v>
      </c>
      <c r="C32" s="30">
        <v>-5113.02</v>
      </c>
      <c r="D32" s="30">
        <v>-13234.86</v>
      </c>
      <c r="E32" s="30">
        <v>-56285.3</v>
      </c>
      <c r="F32" s="26">
        <v>0</v>
      </c>
      <c r="G32" s="30">
        <v>-54220.12</v>
      </c>
      <c r="H32" s="30">
        <v>-11543.2</v>
      </c>
      <c r="I32" s="30">
        <v>-18013.85</v>
      </c>
      <c r="J32" s="30">
        <v>-5557.34</v>
      </c>
      <c r="K32" s="30">
        <f t="shared" si="7"/>
        <v>-206041.93000000002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1096835.2899999998</v>
      </c>
      <c r="C47" s="27">
        <f aca="true" t="shared" si="11" ref="C47:J47">IF(C17+C27+C48&lt;0,0,C17+C27+C48)</f>
        <v>1062187.45</v>
      </c>
      <c r="D47" s="27">
        <f t="shared" si="11"/>
        <v>1240194.94</v>
      </c>
      <c r="E47" s="27">
        <f t="shared" si="11"/>
        <v>710721.6500000001</v>
      </c>
      <c r="F47" s="27">
        <f t="shared" si="11"/>
        <v>804508.16</v>
      </c>
      <c r="G47" s="27">
        <f t="shared" si="11"/>
        <v>845356.8499999999</v>
      </c>
      <c r="H47" s="27">
        <f t="shared" si="11"/>
        <v>793292.83</v>
      </c>
      <c r="I47" s="27">
        <f t="shared" si="11"/>
        <v>1067137.39</v>
      </c>
      <c r="J47" s="27">
        <f t="shared" si="11"/>
        <v>396741.3600000001</v>
      </c>
      <c r="K47" s="20">
        <f>SUM(B47:J47)</f>
        <v>8016975.92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1096835.28</v>
      </c>
      <c r="C53" s="10">
        <f t="shared" si="13"/>
        <v>1062187.45</v>
      </c>
      <c r="D53" s="10">
        <f t="shared" si="13"/>
        <v>1240194.94</v>
      </c>
      <c r="E53" s="10">
        <f t="shared" si="13"/>
        <v>710721.66</v>
      </c>
      <c r="F53" s="10">
        <f t="shared" si="13"/>
        <v>804508.17</v>
      </c>
      <c r="G53" s="10">
        <f t="shared" si="13"/>
        <v>845356.85</v>
      </c>
      <c r="H53" s="10">
        <f t="shared" si="13"/>
        <v>793292.83</v>
      </c>
      <c r="I53" s="10">
        <f>SUM(I54:I66)</f>
        <v>1067137.3800000001</v>
      </c>
      <c r="J53" s="10">
        <f t="shared" si="13"/>
        <v>396741.36</v>
      </c>
      <c r="K53" s="5">
        <f>SUM(K54:K66)</f>
        <v>8016975.92</v>
      </c>
      <c r="L53" s="9"/>
    </row>
    <row r="54" spans="1:11" ht="16.5" customHeight="1">
      <c r="A54" s="7" t="s">
        <v>60</v>
      </c>
      <c r="B54" s="8">
        <v>958414.67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958414.67</v>
      </c>
    </row>
    <row r="55" spans="1:11" ht="16.5" customHeight="1">
      <c r="A55" s="7" t="s">
        <v>61</v>
      </c>
      <c r="B55" s="8">
        <v>138420.61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138420.61</v>
      </c>
    </row>
    <row r="56" spans="1:11" ht="16.5" customHeight="1">
      <c r="A56" s="7" t="s">
        <v>4</v>
      </c>
      <c r="B56" s="6">
        <v>0</v>
      </c>
      <c r="C56" s="8">
        <v>1062187.45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1062187.45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1240194.94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1240194.94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710721.66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710721.66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804508.17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804508.17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845356.85</v>
      </c>
      <c r="H60" s="6">
        <v>0</v>
      </c>
      <c r="I60" s="6">
        <v>0</v>
      </c>
      <c r="J60" s="6">
        <v>0</v>
      </c>
      <c r="K60" s="5">
        <f t="shared" si="14"/>
        <v>845356.85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793292.83</v>
      </c>
      <c r="I61" s="6">
        <v>0</v>
      </c>
      <c r="J61" s="6">
        <v>0</v>
      </c>
      <c r="K61" s="5">
        <f t="shared" si="14"/>
        <v>793292.83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385236.59</v>
      </c>
      <c r="J63" s="6">
        <v>0</v>
      </c>
      <c r="K63" s="5">
        <f t="shared" si="14"/>
        <v>385236.59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681900.79</v>
      </c>
      <c r="J64" s="6">
        <v>0</v>
      </c>
      <c r="K64" s="5">
        <f t="shared" si="14"/>
        <v>681900.79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396741.36</v>
      </c>
      <c r="K65" s="5">
        <f t="shared" si="14"/>
        <v>396741.36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2021-02-26T16:51:24Z</dcterms:modified>
  <cp:category/>
  <cp:version/>
  <cp:contentType/>
  <cp:contentStatus/>
</cp:coreProperties>
</file>