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<sst xmlns="http://schemas.openxmlformats.org/spreadsheetml/2006/main" count="74" uniqueCount="73">
  <si>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</si>
  <si>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</si>
  <si>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</si>
  <si>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</si>
  <si>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</si>
  <si>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</si>
  <si>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</si>
  <si>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</si>
  <si>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</si>
  <si>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</si>
  <si>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</si>
  <si>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</si>
  <si>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</si>
  <si>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</si>
  <si>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</si>
  <si>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</si>
  <si>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</si>
  <si>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</si>
  <si>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</si>
  <si>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</si>
  <si>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</si>
  <si>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</si>
  <si>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</si>
  <si>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</si>
  <si>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</si>
  <si>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</si>
  <si>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</si>
  <si>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</si>
  <si>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</si>
  <si>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</si>
  <si>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</si>
  <si>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</si>
  <si>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</si>
  <si>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</si>
  <si>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</si>
  <si>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</si>
  <si>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</si>
  <si>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</si>
  <si>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</si>
  <si>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</si>
  <si>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</si>
  <si>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</si>
  <si>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</si>
  <si>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</si>
  <si>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</si>
  <si>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</si>
  <si>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</si>
  <si>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</si>
  <si>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</si>
  <si>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</si>
  <si>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</si>
  <si>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</si>
  <si>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</si>
  <si>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</si>
  <si>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</si>
  <si>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</si>
  <si>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</si>
  <si>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</si>
  <si>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</si>
  <si>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</si>
  <si>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</si>
  <si>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</si>
  <si>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</si>
  <si>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</si>
  <si>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</si>
  <si>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</si>
  <si>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</si>
  <si>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</si>
  <si>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</si>
  <si>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</si>
  <si>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</si>
  <si>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</si>
  <si>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13/02/21 - VENCIMENTO 23/02/21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</si>
</sst>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128112</v>
      </c>
      <c r="C7" s="47">
        <f t="shared" si="0"/>
        <v>110506</v>
      </c>
      <c r="D7" s="47">
        <f t="shared" si="0"/>
        <v>156646</v>
      </c>
      <c r="E7" s="47">
        <f t="shared" si="0"/>
        <v>75136</v>
      </c>
      <c r="F7" s="47">
        <f t="shared" si="0"/>
        <v>98424</v>
      </c>
      <c r="G7" s="47">
        <f t="shared" si="0"/>
        <v>119519</v>
      </c>
      <c r="H7" s="47">
        <f t="shared" si="0"/>
        <v>139007</v>
      </c>
      <c r="I7" s="47">
        <f t="shared" si="0"/>
        <v>157900</v>
      </c>
      <c r="J7" s="47">
        <f t="shared" si="0"/>
        <v>35888</v>
      </c>
      <c r="K7" s="47">
        <f t="shared" si="0"/>
        <v>1021138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10648</v>
      </c>
      <c r="C8" s="45">
        <f t="shared" si="1"/>
        <v>11130</v>
      </c>
      <c r="D8" s="45">
        <f t="shared" si="1"/>
        <v>12834</v>
      </c>
      <c r="E8" s="45">
        <f t="shared" si="1"/>
        <v>6564</v>
      </c>
      <c r="F8" s="45">
        <f t="shared" si="1"/>
        <v>7789</v>
      </c>
      <c r="G8" s="45">
        <f t="shared" si="1"/>
        <v>6160</v>
      </c>
      <c r="H8" s="45">
        <f t="shared" si="1"/>
        <v>5510</v>
      </c>
      <c r="I8" s="45">
        <f t="shared" si="1"/>
        <v>10770</v>
      </c>
      <c r="J8" s="45">
        <f t="shared" si="1"/>
        <v>1221</v>
      </c>
      <c r="K8" s="38">
        <f>SUM(B8:J8)</f>
        <v>72626</v>
      </c>
      <c r="L8"/>
      <c r="M8"/>
      <c r="N8"/>
    </row>
    <row r="9" spans="1:14" ht="16.5" customHeight="1">
      <c r="A9" s="22" t="s">
        <v>35</v>
      </c>
      <c r="B9" s="45">
        <v>10633</v>
      </c>
      <c r="C9" s="45">
        <v>11127</v>
      </c>
      <c r="D9" s="45">
        <v>12830</v>
      </c>
      <c r="E9" s="45">
        <v>6546</v>
      </c>
      <c r="F9" s="45">
        <v>7784</v>
      </c>
      <c r="G9" s="45">
        <v>6156</v>
      </c>
      <c r="H9" s="45">
        <v>5510</v>
      </c>
      <c r="I9" s="45">
        <v>10755</v>
      </c>
      <c r="J9" s="45">
        <v>1221</v>
      </c>
      <c r="K9" s="38">
        <f>SUM(B9:J9)</f>
        <v>72562</v>
      </c>
      <c r="L9"/>
      <c r="M9"/>
      <c r="N9"/>
    </row>
    <row r="10" spans="1:14" ht="16.5" customHeight="1">
      <c r="A10" s="22" t="s">
        <v>34</v>
      </c>
      <c r="B10" s="45">
        <v>15</v>
      </c>
      <c r="C10" s="45">
        <v>3</v>
      </c>
      <c r="D10" s="45">
        <v>4</v>
      </c>
      <c r="E10" s="45">
        <v>18</v>
      </c>
      <c r="F10" s="45">
        <v>5</v>
      </c>
      <c r="G10" s="45">
        <v>4</v>
      </c>
      <c r="H10" s="45">
        <v>0</v>
      </c>
      <c r="I10" s="45">
        <v>15</v>
      </c>
      <c r="J10" s="45">
        <v>0</v>
      </c>
      <c r="K10" s="38">
        <f>SUM(B10:J10)</f>
        <v>64</v>
      </c>
      <c r="L10"/>
      <c r="M10"/>
      <c r="N10"/>
    </row>
    <row r="11" spans="1:14" ht="16.5" customHeight="1">
      <c r="A11" s="44" t="s">
        <v>33</v>
      </c>
      <c r="B11" s="43">
        <v>117464</v>
      </c>
      <c r="C11" s="43">
        <v>99376</v>
      </c>
      <c r="D11" s="43">
        <v>143812</v>
      </c>
      <c r="E11" s="43">
        <v>68572</v>
      </c>
      <c r="F11" s="43">
        <v>90635</v>
      </c>
      <c r="G11" s="43">
        <v>113359</v>
      </c>
      <c r="H11" s="43">
        <v>133497</v>
      </c>
      <c r="I11" s="43">
        <v>147130</v>
      </c>
      <c r="J11" s="43">
        <v>34667</v>
      </c>
      <c r="K11" s="38">
        <f>SUM(B11:J11)</f>
        <v>948512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1.433154541128412</v>
      </c>
      <c r="C15" s="39">
        <v>1.421405048001056</v>
      </c>
      <c r="D15" s="39">
        <v>1.186054286911434</v>
      </c>
      <c r="E15" s="39">
        <v>1.495178051782106</v>
      </c>
      <c r="F15" s="39">
        <v>1.274521275866727</v>
      </c>
      <c r="G15" s="39">
        <v>1.227819226227487</v>
      </c>
      <c r="H15" s="39">
        <v>1.20380730984765</v>
      </c>
      <c r="I15" s="39">
        <v>1.268157003511939</v>
      </c>
      <c r="J15" s="39">
        <v>1.345854303937273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635760.4199999999</v>
      </c>
      <c r="C17" s="36">
        <f aca="true" t="shared" si="2" ref="C17:J17">C18+C19+C20+C21+C22+C23+C24</f>
        <v>602678.27</v>
      </c>
      <c r="D17" s="36">
        <f t="shared" si="2"/>
        <v>772449.11</v>
      </c>
      <c r="E17" s="36">
        <f t="shared" si="2"/>
        <v>415213.26</v>
      </c>
      <c r="F17" s="36">
        <f t="shared" si="2"/>
        <v>486865.12</v>
      </c>
      <c r="G17" s="36">
        <f t="shared" si="2"/>
        <v>565073.82</v>
      </c>
      <c r="H17" s="36">
        <f t="shared" si="2"/>
        <v>515556.51</v>
      </c>
      <c r="I17" s="36">
        <f t="shared" si="2"/>
        <v>644744.7999999999</v>
      </c>
      <c r="J17" s="36">
        <f t="shared" si="2"/>
        <v>165056.9</v>
      </c>
      <c r="K17" s="36">
        <f aca="true" t="shared" si="3" ref="K17:K24">SUM(B17:J17)</f>
        <v>4803398.21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430020.74</v>
      </c>
      <c r="C18" s="30">
        <f t="shared" si="4"/>
        <v>407170.41</v>
      </c>
      <c r="D18" s="30">
        <f t="shared" si="4"/>
        <v>639350.65</v>
      </c>
      <c r="E18" s="30">
        <f t="shared" si="4"/>
        <v>266988.26</v>
      </c>
      <c r="F18" s="30">
        <f t="shared" si="4"/>
        <v>369857.71</v>
      </c>
      <c r="G18" s="30">
        <f t="shared" si="4"/>
        <v>454112.44</v>
      </c>
      <c r="H18" s="30">
        <f t="shared" si="4"/>
        <v>421010.5</v>
      </c>
      <c r="I18" s="30">
        <f t="shared" si="4"/>
        <v>482747.67</v>
      </c>
      <c r="J18" s="30">
        <f t="shared" si="4"/>
        <v>124312.44</v>
      </c>
      <c r="K18" s="30">
        <f t="shared" si="3"/>
        <v>3595570.82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186265.44</v>
      </c>
      <c r="C19" s="30">
        <f t="shared" si="5"/>
        <v>171583.67</v>
      </c>
      <c r="D19" s="30">
        <f t="shared" si="5"/>
        <v>118953.93</v>
      </c>
      <c r="E19" s="30">
        <f t="shared" si="5"/>
        <v>132206.73</v>
      </c>
      <c r="F19" s="30">
        <f t="shared" si="5"/>
        <v>101533.81</v>
      </c>
      <c r="G19" s="30">
        <f t="shared" si="5"/>
        <v>103455.54</v>
      </c>
      <c r="H19" s="30">
        <f t="shared" si="5"/>
        <v>85805.02</v>
      </c>
      <c r="I19" s="30">
        <f t="shared" si="5"/>
        <v>129452.17</v>
      </c>
      <c r="J19" s="30">
        <f t="shared" si="5"/>
        <v>42993.99</v>
      </c>
      <c r="K19" s="30">
        <f t="shared" si="3"/>
        <v>1072250.3000000003</v>
      </c>
      <c r="L19"/>
      <c r="M19"/>
      <c r="N19"/>
    </row>
    <row r="20" spans="1:14" ht="16.5" customHeight="1">
      <c r="A20" s="18" t="s">
        <v>28</v>
      </c>
      <c r="B20" s="30">
        <v>17989.3</v>
      </c>
      <c r="C20" s="30">
        <v>20954.31</v>
      </c>
      <c r="D20" s="30">
        <v>15445</v>
      </c>
      <c r="E20" s="30">
        <v>15001.69</v>
      </c>
      <c r="F20" s="30">
        <v>17409.37</v>
      </c>
      <c r="G20" s="30">
        <v>12962.84</v>
      </c>
      <c r="H20" s="30">
        <v>16559.5</v>
      </c>
      <c r="I20" s="30">
        <v>29575.08</v>
      </c>
      <c r="J20" s="30">
        <v>7044.79</v>
      </c>
      <c r="K20" s="30">
        <f t="shared" si="3"/>
        <v>152941.88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-126.29</v>
      </c>
      <c r="F23" s="30">
        <v>0</v>
      </c>
      <c r="G23" s="30">
        <v>-1698.48</v>
      </c>
      <c r="H23" s="30">
        <v>0</v>
      </c>
      <c r="I23" s="30">
        <v>0</v>
      </c>
      <c r="J23" s="30">
        <v>-210.22</v>
      </c>
      <c r="K23" s="30">
        <f t="shared" si="3"/>
        <v>-2034.99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-46785.2</v>
      </c>
      <c r="C27" s="30">
        <f t="shared" si="6"/>
        <v>-48958.8</v>
      </c>
      <c r="D27" s="30">
        <f t="shared" si="6"/>
        <v>-76930.39</v>
      </c>
      <c r="E27" s="30">
        <f t="shared" si="6"/>
        <v>-28802.4</v>
      </c>
      <c r="F27" s="30">
        <f t="shared" si="6"/>
        <v>-34249.6</v>
      </c>
      <c r="G27" s="30">
        <f t="shared" si="6"/>
        <v>-27086.4</v>
      </c>
      <c r="H27" s="30">
        <f t="shared" si="6"/>
        <v>-24244</v>
      </c>
      <c r="I27" s="30">
        <f t="shared" si="6"/>
        <v>-47322</v>
      </c>
      <c r="J27" s="30">
        <f t="shared" si="6"/>
        <v>-11300.79</v>
      </c>
      <c r="K27" s="30">
        <f aca="true" t="shared" si="7" ref="K27:K35">SUM(B27:J27)</f>
        <v>-345679.58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-46785.2</v>
      </c>
      <c r="C28" s="30">
        <f t="shared" si="8"/>
        <v>-48958.8</v>
      </c>
      <c r="D28" s="30">
        <f t="shared" si="8"/>
        <v>-56452</v>
      </c>
      <c r="E28" s="30">
        <f t="shared" si="8"/>
        <v>-28802.4</v>
      </c>
      <c r="F28" s="30">
        <f t="shared" si="8"/>
        <v>-34249.6</v>
      </c>
      <c r="G28" s="30">
        <f t="shared" si="8"/>
        <v>-27086.4</v>
      </c>
      <c r="H28" s="30">
        <f t="shared" si="8"/>
        <v>-24244</v>
      </c>
      <c r="I28" s="30">
        <f t="shared" si="8"/>
        <v>-47322</v>
      </c>
      <c r="J28" s="30">
        <f t="shared" si="8"/>
        <v>-5372.4</v>
      </c>
      <c r="K28" s="30">
        <f t="shared" si="7"/>
        <v>-319272.80000000005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-46785.2</v>
      </c>
      <c r="C29" s="30">
        <f aca="true" t="shared" si="9" ref="C29:J29">-ROUND((C9)*$E$3,2)</f>
        <v>-48958.8</v>
      </c>
      <c r="D29" s="30">
        <f t="shared" si="9"/>
        <v>-56452</v>
      </c>
      <c r="E29" s="30">
        <f t="shared" si="9"/>
        <v>-28802.4</v>
      </c>
      <c r="F29" s="30">
        <f t="shared" si="9"/>
        <v>-34249.6</v>
      </c>
      <c r="G29" s="30">
        <f t="shared" si="9"/>
        <v>-27086.4</v>
      </c>
      <c r="H29" s="30">
        <f t="shared" si="9"/>
        <v>-24244</v>
      </c>
      <c r="I29" s="30">
        <f t="shared" si="9"/>
        <v>-47322</v>
      </c>
      <c r="J29" s="30">
        <f t="shared" si="9"/>
        <v>-5372.4</v>
      </c>
      <c r="K29" s="30">
        <f t="shared" si="7"/>
        <v>-319272.80000000005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588975.22</v>
      </c>
      <c r="C47" s="27">
        <f aca="true" t="shared" si="11" ref="C47:J47">IF(C17+C27+C48&lt;0,0,C17+C27+C48)</f>
        <v>553719.47</v>
      </c>
      <c r="D47" s="27">
        <f t="shared" si="11"/>
        <v>695518.72</v>
      </c>
      <c r="E47" s="27">
        <f t="shared" si="11"/>
        <v>386410.86</v>
      </c>
      <c r="F47" s="27">
        <f t="shared" si="11"/>
        <v>452615.52</v>
      </c>
      <c r="G47" s="27">
        <f t="shared" si="11"/>
        <v>537987.4199999999</v>
      </c>
      <c r="H47" s="27">
        <f t="shared" si="11"/>
        <v>491312.51</v>
      </c>
      <c r="I47" s="27">
        <f t="shared" si="11"/>
        <v>597422.7999999999</v>
      </c>
      <c r="J47" s="27">
        <f t="shared" si="11"/>
        <v>153756.11</v>
      </c>
      <c r="K47" s="20">
        <f>SUM(B47:J47)</f>
        <v>4457718.63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588975.21</v>
      </c>
      <c r="C53" s="10">
        <f t="shared" si="13"/>
        <v>553719.46</v>
      </c>
      <c r="D53" s="10">
        <f t="shared" si="13"/>
        <v>695518.72</v>
      </c>
      <c r="E53" s="10">
        <f t="shared" si="13"/>
        <v>386410.86</v>
      </c>
      <c r="F53" s="10">
        <f t="shared" si="13"/>
        <v>452615.52</v>
      </c>
      <c r="G53" s="10">
        <f t="shared" si="13"/>
        <v>537987.42</v>
      </c>
      <c r="H53" s="10">
        <f t="shared" si="13"/>
        <v>491312.51</v>
      </c>
      <c r="I53" s="10">
        <f>SUM(I54:I66)</f>
        <v>597422.8</v>
      </c>
      <c r="J53" s="10">
        <f t="shared" si="13"/>
        <v>153756.12</v>
      </c>
      <c r="K53" s="5">
        <f>SUM(K54:K66)</f>
        <v>4457718.62</v>
      </c>
      <c r="L53" s="9"/>
    </row>
    <row r="54" spans="1:11" ht="16.5" customHeight="1">
      <c r="A54" s="7" t="s">
        <v>60</v>
      </c>
      <c r="B54" s="8">
        <v>514646.54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514646.54</v>
      </c>
    </row>
    <row r="55" spans="1:11" ht="16.5" customHeight="1">
      <c r="A55" s="7" t="s">
        <v>61</v>
      </c>
      <c r="B55" s="8">
        <v>74328.67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74328.67</v>
      </c>
    </row>
    <row r="56" spans="1:11" ht="16.5" customHeight="1">
      <c r="A56" s="7" t="s">
        <v>4</v>
      </c>
      <c r="B56" s="6">
        <v>0</v>
      </c>
      <c r="C56" s="8">
        <v>553719.46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553719.46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695518.72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695518.72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386410.86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386410.86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452615.52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452615.52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537987.42</v>
      </c>
      <c r="H60" s="6">
        <v>0</v>
      </c>
      <c r="I60" s="6">
        <v>0</v>
      </c>
      <c r="J60" s="6">
        <v>0</v>
      </c>
      <c r="K60" s="5">
        <f t="shared" si="14"/>
        <v>537987.42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491312.51</v>
      </c>
      <c r="I61" s="6">
        <v>0</v>
      </c>
      <c r="J61" s="6">
        <v>0</v>
      </c>
      <c r="K61" s="5">
        <f t="shared" si="14"/>
        <v>491312.51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212861.74</v>
      </c>
      <c r="J63" s="6">
        <v>0</v>
      </c>
      <c r="K63" s="5">
        <f t="shared" si="14"/>
        <v>212861.74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384561.06</v>
      </c>
      <c r="J64" s="6">
        <v>0</v>
      </c>
      <c r="K64" s="5">
        <f t="shared" si="14"/>
        <v>384561.06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153756.12</v>
      </c>
      <c r="K65" s="5">
        <f t="shared" si="14"/>
        <v>153756.12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2021-02-23T13:59:07Z</dcterms:modified>
  <cp:category/>
  <cp:version/>
  <cp:contentType/>
  <cp:contentStatus/>
</cp:coreProperties>
</file>