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<sst xmlns="http://schemas.openxmlformats.org/spreadsheetml/2006/main" count="74" uniqueCount="73">
  <si>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</si>
  <si>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</si>
  <si>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</si>
  <si>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</si>
  <si>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</si>
  <si>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</si>
  <si>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</si>
  <si>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</si>
  <si>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</si>
  <si>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</si>
  <si>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</si>
  <si>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</si>
  <si>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</si>
  <si>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</si>
  <si>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</si>
  <si>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</si>
  <si>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</si>
  <si>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</si>
  <si>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</si>
  <si>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</si>
  <si>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</si>
  <si>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</si>
  <si>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</si>
  <si>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</si>
  <si>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</si>
  <si>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</si>
  <si>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</si>
  <si>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</si>
  <si>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</si>
  <si>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</si>
  <si>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</si>
  <si>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</si>
  <si>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</si>
  <si>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</si>
  <si>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</si>
  <si>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</si>
  <si>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</si>
  <si>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</si>
  <si>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</si>
  <si>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</si>
  <si>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</si>
  <si>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</si>
  <si>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</si>
  <si>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</si>
  <si>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</si>
  <si>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</si>
  <si>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</si>
  <si>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</si>
  <si>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</si>
  <si>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</si>
  <si>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</si>
  <si>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</si>
  <si>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</si>
  <si>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</si>
  <si>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</si>
  <si>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</si>
  <si>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</si>
  <si>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</si>
  <si>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</si>
  <si>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</si>
  <si>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</si>
  <si>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</si>
  <si>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</si>
  <si>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</si>
  <si>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</si>
  <si>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</si>
  <si>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</si>
  <si>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</si>
  <si>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</si>
  <si>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</si>
  <si>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</si>
  <si>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</si>
  <si>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12/02/21 - VENCIMENTO 23/02/21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</si>
</sst>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251334</v>
      </c>
      <c r="C7" s="47">
        <f t="shared" si="0"/>
        <v>213857</v>
      </c>
      <c r="D7" s="47">
        <f t="shared" si="0"/>
        <v>276229</v>
      </c>
      <c r="E7" s="47">
        <f t="shared" si="0"/>
        <v>144158</v>
      </c>
      <c r="F7" s="47">
        <f t="shared" si="0"/>
        <v>175073</v>
      </c>
      <c r="G7" s="47">
        <f t="shared" si="0"/>
        <v>194317</v>
      </c>
      <c r="H7" s="47">
        <f t="shared" si="0"/>
        <v>225979</v>
      </c>
      <c r="I7" s="47">
        <f t="shared" si="0"/>
        <v>287849</v>
      </c>
      <c r="J7" s="47">
        <f t="shared" si="0"/>
        <v>86034</v>
      </c>
      <c r="K7" s="47">
        <f t="shared" si="0"/>
        <v>1854830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17780</v>
      </c>
      <c r="C8" s="45">
        <f t="shared" si="1"/>
        <v>16762</v>
      </c>
      <c r="D8" s="45">
        <f t="shared" si="1"/>
        <v>17983</v>
      </c>
      <c r="E8" s="45">
        <f t="shared" si="1"/>
        <v>10819</v>
      </c>
      <c r="F8" s="45">
        <f t="shared" si="1"/>
        <v>12593</v>
      </c>
      <c r="G8" s="45">
        <f t="shared" si="1"/>
        <v>8243</v>
      </c>
      <c r="H8" s="45">
        <f t="shared" si="1"/>
        <v>7390</v>
      </c>
      <c r="I8" s="45">
        <f t="shared" si="1"/>
        <v>17279</v>
      </c>
      <c r="J8" s="45">
        <f t="shared" si="1"/>
        <v>3015</v>
      </c>
      <c r="K8" s="38">
        <f>SUM(B8:J8)</f>
        <v>111864</v>
      </c>
      <c r="L8"/>
      <c r="M8"/>
      <c r="N8"/>
    </row>
    <row r="9" spans="1:14" ht="16.5" customHeight="1">
      <c r="A9" s="22" t="s">
        <v>35</v>
      </c>
      <c r="B9" s="45">
        <v>17761</v>
      </c>
      <c r="C9" s="45">
        <v>16759</v>
      </c>
      <c r="D9" s="45">
        <v>17978</v>
      </c>
      <c r="E9" s="45">
        <v>10787</v>
      </c>
      <c r="F9" s="45">
        <v>12583</v>
      </c>
      <c r="G9" s="45">
        <v>8242</v>
      </c>
      <c r="H9" s="45">
        <v>7390</v>
      </c>
      <c r="I9" s="45">
        <v>17254</v>
      </c>
      <c r="J9" s="45">
        <v>3015</v>
      </c>
      <c r="K9" s="38">
        <f>SUM(B9:J9)</f>
        <v>111769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3</v>
      </c>
      <c r="D10" s="45">
        <v>5</v>
      </c>
      <c r="E10" s="45">
        <v>32</v>
      </c>
      <c r="F10" s="45">
        <v>10</v>
      </c>
      <c r="G10" s="45">
        <v>1</v>
      </c>
      <c r="H10" s="45">
        <v>0</v>
      </c>
      <c r="I10" s="45">
        <v>25</v>
      </c>
      <c r="J10" s="45">
        <v>0</v>
      </c>
      <c r="K10" s="38">
        <f>SUM(B10:J10)</f>
        <v>95</v>
      </c>
      <c r="L10"/>
      <c r="M10"/>
      <c r="N10"/>
    </row>
    <row r="11" spans="1:14" ht="16.5" customHeight="1">
      <c r="A11" s="44" t="s">
        <v>33</v>
      </c>
      <c r="B11" s="43">
        <v>233554</v>
      </c>
      <c r="C11" s="43">
        <v>197095</v>
      </c>
      <c r="D11" s="43">
        <v>258246</v>
      </c>
      <c r="E11" s="43">
        <v>133339</v>
      </c>
      <c r="F11" s="43">
        <v>162480</v>
      </c>
      <c r="G11" s="43">
        <v>186074</v>
      </c>
      <c r="H11" s="43">
        <v>218589</v>
      </c>
      <c r="I11" s="43">
        <v>270570</v>
      </c>
      <c r="J11" s="43">
        <v>83019</v>
      </c>
      <c r="K11" s="38">
        <f>SUM(B11:J11)</f>
        <v>1742966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1.433154541128412</v>
      </c>
      <c r="C15" s="39">
        <v>1.434639687097485</v>
      </c>
      <c r="D15" s="39">
        <v>1.197588053427028</v>
      </c>
      <c r="E15" s="39">
        <v>1.561263266197228</v>
      </c>
      <c r="F15" s="39">
        <v>1.29957332175092</v>
      </c>
      <c r="G15" s="39">
        <v>1.27216484315197</v>
      </c>
      <c r="H15" s="39">
        <v>1.217870500298371</v>
      </c>
      <c r="I15" s="39">
        <v>1.284037317674775</v>
      </c>
      <c r="J15" s="39">
        <v>1.430786896593446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1244888.5299999998</v>
      </c>
      <c r="C17" s="36">
        <f aca="true" t="shared" si="2" ref="C17:J17">C18+C19+C20+C21+C22+C23+C24</f>
        <v>1158527.8699999999</v>
      </c>
      <c r="D17" s="36">
        <f t="shared" si="2"/>
        <v>1371052.3499999999</v>
      </c>
      <c r="E17" s="36">
        <f t="shared" si="2"/>
        <v>823255.21</v>
      </c>
      <c r="F17" s="36">
        <f t="shared" si="2"/>
        <v>875858.57</v>
      </c>
      <c r="G17" s="36">
        <f t="shared" si="2"/>
        <v>955011.2599999999</v>
      </c>
      <c r="H17" s="36">
        <f t="shared" si="2"/>
        <v>849261.98</v>
      </c>
      <c r="I17" s="36">
        <f t="shared" si="2"/>
        <v>1178541.4</v>
      </c>
      <c r="J17" s="36">
        <f t="shared" si="2"/>
        <v>428444.39</v>
      </c>
      <c r="K17" s="36">
        <f aca="true" t="shared" si="3" ref="K17:K24">SUM(B17:J17)</f>
        <v>8884841.56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843627.7</v>
      </c>
      <c r="C18" s="30">
        <f t="shared" si="4"/>
        <v>787977.5</v>
      </c>
      <c r="D18" s="30">
        <f t="shared" si="4"/>
        <v>1127428.66</v>
      </c>
      <c r="E18" s="30">
        <f t="shared" si="4"/>
        <v>512251.04</v>
      </c>
      <c r="F18" s="30">
        <f t="shared" si="4"/>
        <v>657889.32</v>
      </c>
      <c r="G18" s="30">
        <f t="shared" si="4"/>
        <v>738307.44</v>
      </c>
      <c r="H18" s="30">
        <f t="shared" si="4"/>
        <v>684422.6</v>
      </c>
      <c r="I18" s="30">
        <f t="shared" si="4"/>
        <v>880040.75</v>
      </c>
      <c r="J18" s="30">
        <f t="shared" si="4"/>
        <v>298013.17</v>
      </c>
      <c r="K18" s="30">
        <f t="shared" si="3"/>
        <v>6529958.18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365421.17</v>
      </c>
      <c r="C19" s="30">
        <f t="shared" si="5"/>
        <v>342486.29</v>
      </c>
      <c r="D19" s="30">
        <f t="shared" si="5"/>
        <v>222766.43</v>
      </c>
      <c r="E19" s="30">
        <f t="shared" si="5"/>
        <v>287507.69</v>
      </c>
      <c r="F19" s="30">
        <f t="shared" si="5"/>
        <v>197086.09</v>
      </c>
      <c r="G19" s="30">
        <f t="shared" si="5"/>
        <v>200941.33</v>
      </c>
      <c r="H19" s="30">
        <f t="shared" si="5"/>
        <v>149115.49</v>
      </c>
      <c r="I19" s="30">
        <f t="shared" si="5"/>
        <v>249964.41</v>
      </c>
      <c r="J19" s="30">
        <f t="shared" si="5"/>
        <v>128380.17</v>
      </c>
      <c r="K19" s="30">
        <f t="shared" si="3"/>
        <v>2143669.07</v>
      </c>
      <c r="L19"/>
      <c r="M19"/>
      <c r="N19"/>
    </row>
    <row r="20" spans="1:14" ht="16.5" customHeight="1">
      <c r="A20" s="18" t="s">
        <v>28</v>
      </c>
      <c r="B20" s="30">
        <v>34354.72</v>
      </c>
      <c r="C20" s="30">
        <v>25094.2</v>
      </c>
      <c r="D20" s="30">
        <v>22157.73</v>
      </c>
      <c r="E20" s="30">
        <v>22353.61</v>
      </c>
      <c r="F20" s="30">
        <v>22818.93</v>
      </c>
      <c r="G20" s="30">
        <v>19763.65</v>
      </c>
      <c r="H20" s="30">
        <v>23542.4</v>
      </c>
      <c r="I20" s="30">
        <v>45566.36</v>
      </c>
      <c r="J20" s="30">
        <v>11135.15</v>
      </c>
      <c r="K20" s="30">
        <f t="shared" si="3"/>
        <v>226786.74999999997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-242.64</v>
      </c>
      <c r="H23" s="30">
        <v>0</v>
      </c>
      <c r="I23" s="30">
        <v>0</v>
      </c>
      <c r="J23" s="30">
        <v>0</v>
      </c>
      <c r="K23" s="30">
        <f t="shared" si="3"/>
        <v>-242.64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-220167.26</v>
      </c>
      <c r="C27" s="30">
        <f t="shared" si="6"/>
        <v>-80687.43000000001</v>
      </c>
      <c r="D27" s="30">
        <f t="shared" si="6"/>
        <v>-148118.24</v>
      </c>
      <c r="E27" s="30">
        <f t="shared" si="6"/>
        <v>-198493.54</v>
      </c>
      <c r="F27" s="30">
        <f t="shared" si="6"/>
        <v>-55365.2</v>
      </c>
      <c r="G27" s="30">
        <f t="shared" si="6"/>
        <v>-221119.45</v>
      </c>
      <c r="H27" s="30">
        <f t="shared" si="6"/>
        <v>-66814.18</v>
      </c>
      <c r="I27" s="30">
        <f t="shared" si="6"/>
        <v>-129441.96000000002</v>
      </c>
      <c r="J27" s="30">
        <f t="shared" si="6"/>
        <v>-35706.87</v>
      </c>
      <c r="K27" s="30">
        <f aca="true" t="shared" si="7" ref="K27:K35">SUM(B27:J27)</f>
        <v>-1155914.13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-220167.26</v>
      </c>
      <c r="C28" s="30">
        <f t="shared" si="8"/>
        <v>-80687.43000000001</v>
      </c>
      <c r="D28" s="30">
        <f t="shared" si="8"/>
        <v>-127639.85</v>
      </c>
      <c r="E28" s="30">
        <f t="shared" si="8"/>
        <v>-198493.54</v>
      </c>
      <c r="F28" s="30">
        <f t="shared" si="8"/>
        <v>-55365.2</v>
      </c>
      <c r="G28" s="30">
        <f t="shared" si="8"/>
        <v>-221119.45</v>
      </c>
      <c r="H28" s="30">
        <f t="shared" si="8"/>
        <v>-66814.18</v>
      </c>
      <c r="I28" s="30">
        <f t="shared" si="8"/>
        <v>-129441.96000000002</v>
      </c>
      <c r="J28" s="30">
        <f t="shared" si="8"/>
        <v>-29778.48</v>
      </c>
      <c r="K28" s="30">
        <f t="shared" si="7"/>
        <v>-1129507.3499999999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-78148.4</v>
      </c>
      <c r="C29" s="30">
        <f aca="true" t="shared" si="9" ref="C29:J29">-ROUND((C9)*$E$3,2)</f>
        <v>-73739.6</v>
      </c>
      <c r="D29" s="30">
        <f t="shared" si="9"/>
        <v>-79103.2</v>
      </c>
      <c r="E29" s="30">
        <f t="shared" si="9"/>
        <v>-47462.8</v>
      </c>
      <c r="F29" s="30">
        <f t="shared" si="9"/>
        <v>-55365.2</v>
      </c>
      <c r="G29" s="30">
        <f t="shared" si="9"/>
        <v>-36264.8</v>
      </c>
      <c r="H29" s="30">
        <f t="shared" si="9"/>
        <v>-32516</v>
      </c>
      <c r="I29" s="30">
        <f t="shared" si="9"/>
        <v>-75917.6</v>
      </c>
      <c r="J29" s="30">
        <f t="shared" si="9"/>
        <v>-13266</v>
      </c>
      <c r="K29" s="30">
        <f t="shared" si="7"/>
        <v>-491783.6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-12887.6</v>
      </c>
      <c r="C31" s="30">
        <v>-1707.2</v>
      </c>
      <c r="D31" s="30">
        <v>-4386.8</v>
      </c>
      <c r="E31" s="30">
        <v>-5618.8</v>
      </c>
      <c r="F31" s="26">
        <v>0</v>
      </c>
      <c r="G31" s="30">
        <v>-6036.8</v>
      </c>
      <c r="H31" s="30">
        <v>-1489.25</v>
      </c>
      <c r="I31" s="30">
        <v>-2324.07</v>
      </c>
      <c r="J31" s="30">
        <v>-716.99</v>
      </c>
      <c r="K31" s="30">
        <f t="shared" si="7"/>
        <v>-35167.51</v>
      </c>
      <c r="L31"/>
      <c r="M31"/>
      <c r="N31"/>
    </row>
    <row r="32" spans="1:14" ht="16.5" customHeight="1">
      <c r="A32" s="25" t="s">
        <v>21</v>
      </c>
      <c r="B32" s="30">
        <v>-129131.26</v>
      </c>
      <c r="C32" s="30">
        <v>-5240.63</v>
      </c>
      <c r="D32" s="30">
        <v>-44149.85</v>
      </c>
      <c r="E32" s="30">
        <v>-145411.94</v>
      </c>
      <c r="F32" s="26">
        <v>0</v>
      </c>
      <c r="G32" s="30">
        <v>-178817.85</v>
      </c>
      <c r="H32" s="30">
        <v>-32808.93</v>
      </c>
      <c r="I32" s="30">
        <v>-51200.29</v>
      </c>
      <c r="J32" s="30">
        <v>-15795.49</v>
      </c>
      <c r="K32" s="30">
        <f t="shared" si="7"/>
        <v>-602556.2400000001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1024721.2699999998</v>
      </c>
      <c r="C47" s="27">
        <f aca="true" t="shared" si="11" ref="C47:J47">IF(C17+C27+C48&lt;0,0,C17+C27+C48)</f>
        <v>1077840.44</v>
      </c>
      <c r="D47" s="27">
        <f t="shared" si="11"/>
        <v>1222934.1099999999</v>
      </c>
      <c r="E47" s="27">
        <f t="shared" si="11"/>
        <v>624761.6699999999</v>
      </c>
      <c r="F47" s="27">
        <f t="shared" si="11"/>
        <v>820493.37</v>
      </c>
      <c r="G47" s="27">
        <f t="shared" si="11"/>
        <v>733891.8099999998</v>
      </c>
      <c r="H47" s="27">
        <f t="shared" si="11"/>
        <v>782447.8</v>
      </c>
      <c r="I47" s="27">
        <f t="shared" si="11"/>
        <v>1049099.44</v>
      </c>
      <c r="J47" s="27">
        <f t="shared" si="11"/>
        <v>392737.52</v>
      </c>
      <c r="K47" s="20">
        <f>SUM(B47:J47)</f>
        <v>7728927.429999998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1024721.27</v>
      </c>
      <c r="C53" s="10">
        <f t="shared" si="13"/>
        <v>1077840.45</v>
      </c>
      <c r="D53" s="10">
        <f t="shared" si="13"/>
        <v>1222934.12</v>
      </c>
      <c r="E53" s="10">
        <f t="shared" si="13"/>
        <v>624761.67</v>
      </c>
      <c r="F53" s="10">
        <f t="shared" si="13"/>
        <v>820493.37</v>
      </c>
      <c r="G53" s="10">
        <f t="shared" si="13"/>
        <v>733891.81</v>
      </c>
      <c r="H53" s="10">
        <f t="shared" si="13"/>
        <v>782447.81</v>
      </c>
      <c r="I53" s="10">
        <f>SUM(I54:I66)</f>
        <v>1049099.44</v>
      </c>
      <c r="J53" s="10">
        <f t="shared" si="13"/>
        <v>392737.52</v>
      </c>
      <c r="K53" s="5">
        <f>SUM(K54:K66)</f>
        <v>7728927.460000001</v>
      </c>
      <c r="L53" s="9"/>
    </row>
    <row r="54" spans="1:11" ht="16.5" customHeight="1">
      <c r="A54" s="7" t="s">
        <v>60</v>
      </c>
      <c r="B54" s="8">
        <v>895298.97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895298.97</v>
      </c>
    </row>
    <row r="55" spans="1:11" ht="16.5" customHeight="1">
      <c r="A55" s="7" t="s">
        <v>61</v>
      </c>
      <c r="B55" s="8">
        <v>129422.3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129422.3</v>
      </c>
    </row>
    <row r="56" spans="1:11" ht="16.5" customHeight="1">
      <c r="A56" s="7" t="s">
        <v>4</v>
      </c>
      <c r="B56" s="6">
        <v>0</v>
      </c>
      <c r="C56" s="8">
        <v>1077840.45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1077840.45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1222934.12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1222934.12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624761.67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624761.67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820493.37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820493.37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733891.81</v>
      </c>
      <c r="H60" s="6">
        <v>0</v>
      </c>
      <c r="I60" s="6">
        <v>0</v>
      </c>
      <c r="J60" s="6">
        <v>0</v>
      </c>
      <c r="K60" s="5">
        <f t="shared" si="14"/>
        <v>733891.81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782447.81</v>
      </c>
      <c r="I61" s="6">
        <v>0</v>
      </c>
      <c r="J61" s="6">
        <v>0</v>
      </c>
      <c r="K61" s="5">
        <f t="shared" si="14"/>
        <v>782447.81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391523.91</v>
      </c>
      <c r="J63" s="6">
        <v>0</v>
      </c>
      <c r="K63" s="5">
        <f t="shared" si="14"/>
        <v>391523.91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657575.53</v>
      </c>
      <c r="J64" s="6">
        <v>0</v>
      </c>
      <c r="K64" s="5">
        <f t="shared" si="14"/>
        <v>657575.53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392737.52</v>
      </c>
      <c r="K65" s="5">
        <f t="shared" si="14"/>
        <v>392737.52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2021-02-23T13:58:22Z</dcterms:modified>
  <cp:category/>
  <cp:version/>
  <cp:contentType/>
  <cp:contentStatus/>
</cp:coreProperties>
</file>