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<sst xmlns="http://schemas.openxmlformats.org/spreadsheetml/2006/main" count="79" uniqueCount="78">
  <si>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</si>
  <si>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</si>
  <si>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</si>
  <si>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</si>
  <si>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</si>
  <si>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</si>
  <si>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</si>
  <si>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</si>
  <si>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</si>
  <si>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</si>
  <si>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</si>
  <si>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</si>
  <si>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</si>
  <si>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</si>
  <si>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</si>
  <si>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</si>
  <si>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</si>
  <si>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</si>
  <si>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</si>
  <si>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</si>
  <si>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</si>
  <si>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</si>
  <si>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</si>
  <si>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</si>
  <si>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</si>
  <si>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</si>
  <si>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</si>
  <si>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</si>
  <si>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</si>
  <si>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</si>
  <si>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</si>
  <si>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</si>
  <si>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</si>
  <si>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</si>
  <si>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</si>
  <si>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</si>
  <si>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</si>
  <si>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</si>
  <si>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</si>
  <si>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</si>
  <si>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</si>
  <si>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</si>
  <si>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</si>
  <si>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</si>
  <si>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</si>
  <si>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</si>
  <si>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</si>
  <si>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</si>
  <si>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</si>
  <si>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</si>
  <si>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</si>
  <si>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</si>
  <si>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</si>
  <si>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</si>
  <si>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</si>
  <si>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</si>
  <si>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</si>
  <si>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</si>
  <si>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</si>
  <si>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</si>
  <si>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</si>
  <si>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</si>
  <si>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</si>
  <si>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</si>
  <si>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</si>
  <si>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</si>
  <si>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</si>
  <si>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</si>
  <si>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</si>
  <si>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</si>
  <si>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</si>
  <si>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</si>
  <si>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</si>
  <si>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</si>
  <si>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</si>
  <si>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</si>
  <si>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28/02/21 - VENCIMENTO 05/03/21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</si>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</sst>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15266</v>
      </c>
      <c r="C7" s="10">
        <f>C8+C11</f>
        <v>21131</v>
      </c>
      <c r="D7" s="10">
        <f aca="true" t="shared" si="0" ref="D7:K7">D8+D11</f>
        <v>61669</v>
      </c>
      <c r="E7" s="10">
        <f t="shared" si="0"/>
        <v>63952</v>
      </c>
      <c r="F7" s="10">
        <f t="shared" si="0"/>
        <v>65396</v>
      </c>
      <c r="G7" s="10">
        <f t="shared" si="0"/>
        <v>25949</v>
      </c>
      <c r="H7" s="10">
        <f t="shared" si="0"/>
        <v>14846</v>
      </c>
      <c r="I7" s="10">
        <f t="shared" si="0"/>
        <v>29321</v>
      </c>
      <c r="J7" s="10">
        <f t="shared" si="0"/>
        <v>16014</v>
      </c>
      <c r="K7" s="10">
        <f t="shared" si="0"/>
        <v>50603</v>
      </c>
      <c r="L7" s="10">
        <f>SUM(B7:K7)</f>
        <v>364147</v>
      </c>
      <c r="M7" s="11"/>
    </row>
    <row r="8" spans="1:13" ht="17.25" customHeight="1">
      <c r="A8" s="12" t="s">
        <v>18</v>
      </c>
      <c r="B8" s="13">
        <f>B9+B10</f>
        <v>1604</v>
      </c>
      <c r="C8" s="13">
        <f aca="true" t="shared" si="1" ref="C8:K8">C9+C10</f>
        <v>1992</v>
      </c>
      <c r="D8" s="13">
        <f t="shared" si="1"/>
        <v>6281</v>
      </c>
      <c r="E8" s="13">
        <f t="shared" si="1"/>
        <v>5956</v>
      </c>
      <c r="F8" s="13">
        <f t="shared" si="1"/>
        <v>6213</v>
      </c>
      <c r="G8" s="13">
        <f t="shared" si="1"/>
        <v>2505</v>
      </c>
      <c r="H8" s="13">
        <f t="shared" si="1"/>
        <v>1271</v>
      </c>
      <c r="I8" s="13">
        <f t="shared" si="1"/>
        <v>1965</v>
      </c>
      <c r="J8" s="13">
        <f t="shared" si="1"/>
        <v>1016</v>
      </c>
      <c r="K8" s="13">
        <f t="shared" si="1"/>
        <v>3513</v>
      </c>
      <c r="L8" s="13">
        <f>SUM(B8:K8)</f>
        <v>32316</v>
      </c>
      <c r="M8"/>
    </row>
    <row r="9" spans="1:13" ht="17.25" customHeight="1">
      <c r="A9" s="14" t="s">
        <v>19</v>
      </c>
      <c r="B9" s="15">
        <v>1600</v>
      </c>
      <c r="C9" s="15">
        <v>1992</v>
      </c>
      <c r="D9" s="15">
        <v>6281</v>
      </c>
      <c r="E9" s="15">
        <v>5956</v>
      </c>
      <c r="F9" s="15">
        <v>6213</v>
      </c>
      <c r="G9" s="15">
        <v>2505</v>
      </c>
      <c r="H9" s="15">
        <v>1268</v>
      </c>
      <c r="I9" s="15">
        <v>1965</v>
      </c>
      <c r="J9" s="15">
        <v>1016</v>
      </c>
      <c r="K9" s="15">
        <v>3513</v>
      </c>
      <c r="L9" s="13">
        <f>SUM(B9:K9)</f>
        <v>32309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13662</v>
      </c>
      <c r="C11" s="15">
        <v>19139</v>
      </c>
      <c r="D11" s="15">
        <v>55388</v>
      </c>
      <c r="E11" s="15">
        <v>57996</v>
      </c>
      <c r="F11" s="15">
        <v>59183</v>
      </c>
      <c r="G11" s="15">
        <v>23444</v>
      </c>
      <c r="H11" s="15">
        <v>13575</v>
      </c>
      <c r="I11" s="15">
        <v>27356</v>
      </c>
      <c r="J11" s="15">
        <v>14998</v>
      </c>
      <c r="K11" s="15">
        <v>47090</v>
      </c>
      <c r="L11" s="13">
        <f>SUM(B11:K11)</f>
        <v>331831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1.285081182417283</v>
      </c>
      <c r="C15" s="22">
        <v>1.491946162439137</v>
      </c>
      <c r="D15" s="22">
        <v>1.462898710890548</v>
      </c>
      <c r="E15" s="22">
        <v>1.315251087773763</v>
      </c>
      <c r="F15" s="22">
        <v>1.53683375410614</v>
      </c>
      <c r="G15" s="22">
        <v>1.433645053194283</v>
      </c>
      <c r="H15" s="22">
        <v>1.495720059101595</v>
      </c>
      <c r="I15" s="22">
        <v>1.321726697747054</v>
      </c>
      <c r="J15" s="22">
        <v>1.756897163262421</v>
      </c>
      <c r="K15" s="22">
        <v>1.233202436339263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115351.19</v>
      </c>
      <c r="C17" s="25">
        <f aca="true" t="shared" si="2" ref="C17:K17">C18+C19+C20+C21+C22+C23+C24</f>
        <v>101334.29000000001</v>
      </c>
      <c r="D17" s="25">
        <f t="shared" si="2"/>
        <v>347629.15</v>
      </c>
      <c r="E17" s="25">
        <f t="shared" si="2"/>
        <v>320788.39</v>
      </c>
      <c r="F17" s="25">
        <f t="shared" si="2"/>
        <v>344481.6699999999</v>
      </c>
      <c r="G17" s="25">
        <f t="shared" si="2"/>
        <v>142578.96</v>
      </c>
      <c r="H17" s="25">
        <f t="shared" si="2"/>
        <v>91646.98</v>
      </c>
      <c r="I17" s="25">
        <f t="shared" si="2"/>
        <v>133055.89</v>
      </c>
      <c r="J17" s="25">
        <f t="shared" si="2"/>
        <v>107808.66</v>
      </c>
      <c r="K17" s="25">
        <f t="shared" si="2"/>
        <v>190962.08</v>
      </c>
      <c r="L17" s="25">
        <f>L18+L19+L20+L21+L22+L23+L24</f>
        <v>1895637.26</v>
      </c>
      <c r="M17"/>
    </row>
    <row r="18" spans="1:13" ht="17.25" customHeight="1">
      <c r="A18" s="26" t="s">
        <v>24</v>
      </c>
      <c r="B18" s="33">
        <f aca="true" t="shared" si="3" ref="B18:K18">ROUND(B13*B7,2)</f>
        <v>88666.45</v>
      </c>
      <c r="C18" s="33">
        <f t="shared" si="3"/>
        <v>64688.33</v>
      </c>
      <c r="D18" s="33">
        <f t="shared" si="3"/>
        <v>224832.84</v>
      </c>
      <c r="E18" s="33">
        <f t="shared" si="3"/>
        <v>235791.02</v>
      </c>
      <c r="F18" s="33">
        <f t="shared" si="3"/>
        <v>213439.46</v>
      </c>
      <c r="G18" s="33">
        <f t="shared" si="3"/>
        <v>93066.09</v>
      </c>
      <c r="H18" s="33">
        <f t="shared" si="3"/>
        <v>58665.45</v>
      </c>
      <c r="I18" s="33">
        <f t="shared" si="3"/>
        <v>96234.45</v>
      </c>
      <c r="J18" s="33">
        <f t="shared" si="3"/>
        <v>56591.87</v>
      </c>
      <c r="K18" s="33">
        <f t="shared" si="3"/>
        <v>146004.84</v>
      </c>
      <c r="L18" s="33">
        <f aca="true" t="shared" si="4" ref="L18:L24">SUM(B18:K18)</f>
        <v>1277980.8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25277.14</v>
      </c>
      <c r="C19" s="33">
        <f t="shared" si="5"/>
        <v>31823.18</v>
      </c>
      <c r="D19" s="33">
        <f t="shared" si="5"/>
        <v>104074.83</v>
      </c>
      <c r="E19" s="33">
        <f t="shared" si="5"/>
        <v>74333.38</v>
      </c>
      <c r="F19" s="33">
        <f t="shared" si="5"/>
        <v>114581.51</v>
      </c>
      <c r="G19" s="33">
        <f t="shared" si="5"/>
        <v>40357.65</v>
      </c>
      <c r="H19" s="33">
        <f t="shared" si="5"/>
        <v>29081.64</v>
      </c>
      <c r="I19" s="33">
        <f t="shared" si="5"/>
        <v>30961.19</v>
      </c>
      <c r="J19" s="33">
        <f t="shared" si="5"/>
        <v>42834.23</v>
      </c>
      <c r="K19" s="33">
        <f t="shared" si="5"/>
        <v>34048.68</v>
      </c>
      <c r="L19" s="33">
        <f t="shared" si="4"/>
        <v>527373.43</v>
      </c>
      <c r="M19"/>
    </row>
    <row r="20" spans="1:13" ht="17.25" customHeight="1">
      <c r="A20" s="27" t="s">
        <v>26</v>
      </c>
      <c r="B20" s="33">
        <v>180.43</v>
      </c>
      <c r="C20" s="33">
        <v>3337.93</v>
      </c>
      <c r="D20" s="33">
        <v>15751.78</v>
      </c>
      <c r="E20" s="33">
        <v>13171.29</v>
      </c>
      <c r="F20" s="33">
        <v>14975.85</v>
      </c>
      <c r="G20" s="33">
        <v>9718.51</v>
      </c>
      <c r="H20" s="33">
        <v>5322.65</v>
      </c>
      <c r="I20" s="33">
        <v>4375.4</v>
      </c>
      <c r="J20" s="33">
        <v>5412.86</v>
      </c>
      <c r="K20" s="33">
        <v>7938.86</v>
      </c>
      <c r="L20" s="33">
        <f t="shared" si="4"/>
        <v>80185.56</v>
      </c>
      <c r="M20"/>
    </row>
    <row r="21" spans="1:13" ht="17.25" customHeight="1">
      <c r="A21" s="27" t="s">
        <v>27</v>
      </c>
      <c r="B21" s="33">
        <v>1484.85</v>
      </c>
      <c r="C21" s="29">
        <v>1484.85</v>
      </c>
      <c r="D21" s="29">
        <v>2969.7</v>
      </c>
      <c r="E21" s="29">
        <v>2969.7</v>
      </c>
      <c r="F21" s="33">
        <v>1484.85</v>
      </c>
      <c r="G21" s="29">
        <v>0</v>
      </c>
      <c r="H21" s="33">
        <v>1484.85</v>
      </c>
      <c r="I21" s="29">
        <v>1484.85</v>
      </c>
      <c r="J21" s="29">
        <v>2969.7</v>
      </c>
      <c r="K21" s="29">
        <v>2969.7</v>
      </c>
      <c r="L21" s="33">
        <f t="shared" si="4"/>
        <v>19303.05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-392.25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-392.25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-29177.65</v>
      </c>
      <c r="C27" s="33">
        <f t="shared" si="6"/>
        <v>-8764.8</v>
      </c>
      <c r="D27" s="33">
        <f t="shared" si="6"/>
        <v>-27636.4</v>
      </c>
      <c r="E27" s="33">
        <f t="shared" si="6"/>
        <v>-31255.45</v>
      </c>
      <c r="F27" s="33">
        <f t="shared" si="6"/>
        <v>-27337.2</v>
      </c>
      <c r="G27" s="33">
        <f t="shared" si="6"/>
        <v>-11022</v>
      </c>
      <c r="H27" s="33">
        <f t="shared" si="6"/>
        <v>-14256.849999999999</v>
      </c>
      <c r="I27" s="33">
        <f t="shared" si="6"/>
        <v>-8646</v>
      </c>
      <c r="J27" s="33">
        <f t="shared" si="6"/>
        <v>-4470.4</v>
      </c>
      <c r="K27" s="33">
        <f t="shared" si="6"/>
        <v>-15457.2</v>
      </c>
      <c r="L27" s="33">
        <f aca="true" t="shared" si="7" ref="L27:L33">SUM(B27:K27)</f>
        <v>-178023.95</v>
      </c>
      <c r="M27"/>
    </row>
    <row r="28" spans="1:13" ht="18.75" customHeight="1">
      <c r="A28" s="27" t="s">
        <v>30</v>
      </c>
      <c r="B28" s="33">
        <f>B29+B30+B31+B32</f>
        <v>-7040</v>
      </c>
      <c r="C28" s="33">
        <f aca="true" t="shared" si="8" ref="C28:K28">C29+C30+C31+C32</f>
        <v>-8764.8</v>
      </c>
      <c r="D28" s="33">
        <f t="shared" si="8"/>
        <v>-27636.4</v>
      </c>
      <c r="E28" s="33">
        <f t="shared" si="8"/>
        <v>-26206.4</v>
      </c>
      <c r="F28" s="33">
        <f t="shared" si="8"/>
        <v>-27337.2</v>
      </c>
      <c r="G28" s="33">
        <f t="shared" si="8"/>
        <v>-11022</v>
      </c>
      <c r="H28" s="33">
        <f t="shared" si="8"/>
        <v>-5579.2</v>
      </c>
      <c r="I28" s="33">
        <f t="shared" si="8"/>
        <v>-8646</v>
      </c>
      <c r="J28" s="33">
        <f t="shared" si="8"/>
        <v>-4470.4</v>
      </c>
      <c r="K28" s="33">
        <f t="shared" si="8"/>
        <v>-15457.2</v>
      </c>
      <c r="L28" s="33">
        <f t="shared" si="7"/>
        <v>-142159.6</v>
      </c>
      <c r="M28"/>
    </row>
    <row r="29" spans="1:13" s="36" customFormat="1" ht="18.75" customHeight="1">
      <c r="A29" s="34" t="s">
        <v>58</v>
      </c>
      <c r="B29" s="33">
        <f>-ROUND((B9)*$E$3,2)</f>
        <v>-7040</v>
      </c>
      <c r="C29" s="33">
        <f aca="true" t="shared" si="9" ref="C29:K29">-ROUND((C9)*$E$3,2)</f>
        <v>-8764.8</v>
      </c>
      <c r="D29" s="33">
        <f t="shared" si="9"/>
        <v>-27636.4</v>
      </c>
      <c r="E29" s="33">
        <f t="shared" si="9"/>
        <v>-26206.4</v>
      </c>
      <c r="F29" s="33">
        <f t="shared" si="9"/>
        <v>-27337.2</v>
      </c>
      <c r="G29" s="33">
        <f t="shared" si="9"/>
        <v>-11022</v>
      </c>
      <c r="H29" s="33">
        <f t="shared" si="9"/>
        <v>-5579.2</v>
      </c>
      <c r="I29" s="33">
        <f t="shared" si="9"/>
        <v>-8646</v>
      </c>
      <c r="J29" s="33">
        <f t="shared" si="9"/>
        <v>-4470.4</v>
      </c>
      <c r="K29" s="33">
        <f t="shared" si="9"/>
        <v>-15457.2</v>
      </c>
      <c r="L29" s="33">
        <f t="shared" si="7"/>
        <v>-142159.6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-22137.65</v>
      </c>
      <c r="C33" s="38">
        <f t="shared" si="10"/>
        <v>0</v>
      </c>
      <c r="D33" s="38">
        <f t="shared" si="10"/>
        <v>0</v>
      </c>
      <c r="E33" s="38">
        <f t="shared" si="10"/>
        <v>-5049.05</v>
      </c>
      <c r="F33" s="38">
        <f t="shared" si="10"/>
        <v>0</v>
      </c>
      <c r="G33" s="38">
        <f t="shared" si="10"/>
        <v>0</v>
      </c>
      <c r="H33" s="38">
        <f t="shared" si="10"/>
        <v>-8677.65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-35864.35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-22137.65</v>
      </c>
      <c r="C35" s="17">
        <v>0</v>
      </c>
      <c r="D35" s="17">
        <v>0</v>
      </c>
      <c r="E35" s="33">
        <v>-5049.05</v>
      </c>
      <c r="F35" s="28">
        <v>0</v>
      </c>
      <c r="G35" s="28">
        <v>0</v>
      </c>
      <c r="H35" s="33">
        <v>-8677.65</v>
      </c>
      <c r="I35" s="17">
        <v>0</v>
      </c>
      <c r="J35" s="28">
        <v>0</v>
      </c>
      <c r="K35" s="17">
        <v>0</v>
      </c>
      <c r="L35" s="33">
        <f>SUM(B35:K35)</f>
        <v>-35864.35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86173.54000000001</v>
      </c>
      <c r="C48" s="41">
        <f aca="true" t="shared" si="12" ref="C48:K48">IF(C17+C27+C40+C49&lt;0,0,C17+C27+C49)</f>
        <v>92569.49</v>
      </c>
      <c r="D48" s="41">
        <f t="shared" si="12"/>
        <v>319992.75</v>
      </c>
      <c r="E48" s="41">
        <f t="shared" si="12"/>
        <v>289532.94</v>
      </c>
      <c r="F48" s="41">
        <f t="shared" si="12"/>
        <v>317144.4699999999</v>
      </c>
      <c r="G48" s="41">
        <f t="shared" si="12"/>
        <v>131556.96</v>
      </c>
      <c r="H48" s="41">
        <f t="shared" si="12"/>
        <v>77390.13</v>
      </c>
      <c r="I48" s="41">
        <f t="shared" si="12"/>
        <v>124409.89000000001</v>
      </c>
      <c r="J48" s="41">
        <f t="shared" si="12"/>
        <v>103338.26000000001</v>
      </c>
      <c r="K48" s="41">
        <f t="shared" si="12"/>
        <v>175504.87999999998</v>
      </c>
      <c r="L48" s="42">
        <f>SUM(B48:K48)</f>
        <v>1717613.3099999998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86173.54</v>
      </c>
      <c r="C54" s="41">
        <f aca="true" t="shared" si="14" ref="C54:J54">SUM(C55:C66)</f>
        <v>92569.48999999999</v>
      </c>
      <c r="D54" s="41">
        <f t="shared" si="14"/>
        <v>319992.75</v>
      </c>
      <c r="E54" s="41">
        <f t="shared" si="14"/>
        <v>289532.94</v>
      </c>
      <c r="F54" s="41">
        <f t="shared" si="14"/>
        <v>317144.47</v>
      </c>
      <c r="G54" s="41">
        <f t="shared" si="14"/>
        <v>131556.96</v>
      </c>
      <c r="H54" s="41">
        <f t="shared" si="14"/>
        <v>77390.14</v>
      </c>
      <c r="I54" s="41">
        <f>SUM(I55:I69)</f>
        <v>124409.89</v>
      </c>
      <c r="J54" s="41">
        <f t="shared" si="14"/>
        <v>103338.26</v>
      </c>
      <c r="K54" s="41">
        <f>SUM(K55:K68)</f>
        <v>175504.88</v>
      </c>
      <c r="L54" s="46">
        <f>SUM(B54:K54)</f>
        <v>1717613.3199999998</v>
      </c>
      <c r="M54" s="40"/>
    </row>
    <row r="55" spans="1:13" ht="18.75" customHeight="1">
      <c r="A55" s="47" t="s">
        <v>51</v>
      </c>
      <c r="B55" s="48">
        <v>86173.54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86173.54</v>
      </c>
      <c r="M55" s="40"/>
    </row>
    <row r="56" spans="1:12" ht="18.75" customHeight="1">
      <c r="A56" s="47" t="s">
        <v>61</v>
      </c>
      <c r="B56" s="17">
        <v>0</v>
      </c>
      <c r="C56" s="48">
        <v>80748.37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80748.37</v>
      </c>
    </row>
    <row r="57" spans="1:12" ht="18.75" customHeight="1">
      <c r="A57" s="47" t="s">
        <v>62</v>
      </c>
      <c r="B57" s="17">
        <v>0</v>
      </c>
      <c r="C57" s="48">
        <v>11821.12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11821.12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319992.75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319992.75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289532.94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289532.94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317144.47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317144.47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131556.96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131556.96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77390.14</v>
      </c>
      <c r="I62" s="17">
        <v>0</v>
      </c>
      <c r="J62" s="17">
        <v>0</v>
      </c>
      <c r="K62" s="17">
        <v>0</v>
      </c>
      <c r="L62" s="46">
        <f t="shared" si="15"/>
        <v>77390.14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103338.26</v>
      </c>
      <c r="K64" s="17">
        <v>0</v>
      </c>
      <c r="L64" s="46">
        <f t="shared" si="15"/>
        <v>103338.26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75572.4</v>
      </c>
      <c r="L65" s="46">
        <f t="shared" si="15"/>
        <v>75572.4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99932.48</v>
      </c>
      <c r="L66" s="46">
        <f t="shared" si="15"/>
        <v>99932.48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124409.89</v>
      </c>
      <c r="J69" s="53">
        <v>0</v>
      </c>
      <c r="K69" s="53">
        <v>0</v>
      </c>
      <c r="L69" s="51">
        <f>SUM(B69:K69)</f>
        <v>124409.89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2021-03-04T18:15:18Z</dcterms:modified>
  <cp:category/>
  <cp:version/>
  <cp:contentType/>
  <cp:contentStatus/>
</cp:coreProperties>
</file>