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<sst xmlns="http://schemas.openxmlformats.org/spreadsheetml/2006/main" count="79" uniqueCount="78">
  <si>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</si>
  <si>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</si>
  <si>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</si>
  <si>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</si>
  <si>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</si>
  <si>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</si>
  <si>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</si>
  <si>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</si>
  <si>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</si>
  <si>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</si>
  <si>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</si>
  <si>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</si>
  <si>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</si>
  <si>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</si>
  <si>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</si>
  <si>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</si>
  <si>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</si>
  <si>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</si>
  <si>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</si>
  <si>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</si>
  <si>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</si>
  <si>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</si>
  <si>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</si>
  <si>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</si>
  <si>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</si>
  <si>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</si>
  <si>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</si>
  <si>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</si>
  <si>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</si>
  <si>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</si>
  <si>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</si>
  <si>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</si>
  <si>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</si>
  <si>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</si>
  <si>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</si>
  <si>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</si>
  <si>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</si>
  <si>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</si>
  <si>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</si>
  <si>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</si>
  <si>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</si>
  <si>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</si>
  <si>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</si>
  <si>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</si>
  <si>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</si>
  <si>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</si>
  <si>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</si>
  <si>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</si>
  <si>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</si>
  <si>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</si>
  <si>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</si>
  <si>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</si>
  <si>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</si>
  <si>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</si>
  <si>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</si>
  <si>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</si>
  <si>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</si>
  <si>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</si>
  <si>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</si>
  <si>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</si>
  <si>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</si>
  <si>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</si>
  <si>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</si>
  <si>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</si>
  <si>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</si>
  <si>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</si>
  <si>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</si>
  <si>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</si>
  <si>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</si>
  <si>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</si>
  <si>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</si>
  <si>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</si>
  <si>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</si>
  <si>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</si>
  <si>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</si>
  <si>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</si>
  <si>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27/02/21 - VENCIMENTO 05/03/21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</si>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</sst>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35887</v>
      </c>
      <c r="C7" s="10">
        <f>C8+C11</f>
        <v>44462</v>
      </c>
      <c r="D7" s="10">
        <f aca="true" t="shared" si="0" ref="D7:K7">D8+D11</f>
        <v>128965</v>
      </c>
      <c r="E7" s="10">
        <f t="shared" si="0"/>
        <v>123733</v>
      </c>
      <c r="F7" s="10">
        <f t="shared" si="0"/>
        <v>122332</v>
      </c>
      <c r="G7" s="10">
        <f t="shared" si="0"/>
        <v>54725</v>
      </c>
      <c r="H7" s="10">
        <f t="shared" si="0"/>
        <v>25670</v>
      </c>
      <c r="I7" s="10">
        <f t="shared" si="0"/>
        <v>53589</v>
      </c>
      <c r="J7" s="10">
        <f t="shared" si="0"/>
        <v>32510</v>
      </c>
      <c r="K7" s="10">
        <f t="shared" si="0"/>
        <v>95326</v>
      </c>
      <c r="L7" s="10">
        <f>SUM(B7:K7)</f>
        <v>717199</v>
      </c>
      <c r="M7" s="11"/>
    </row>
    <row r="8" spans="1:13" ht="17.25" customHeight="1">
      <c r="A8" s="12" t="s">
        <v>18</v>
      </c>
      <c r="B8" s="13">
        <f>B9+B10</f>
        <v>3494</v>
      </c>
      <c r="C8" s="13">
        <f aca="true" t="shared" si="1" ref="C8:K8">C9+C10</f>
        <v>3939</v>
      </c>
      <c r="D8" s="13">
        <f t="shared" si="1"/>
        <v>11648</v>
      </c>
      <c r="E8" s="13">
        <f t="shared" si="1"/>
        <v>10367</v>
      </c>
      <c r="F8" s="13">
        <f t="shared" si="1"/>
        <v>9576</v>
      </c>
      <c r="G8" s="13">
        <f t="shared" si="1"/>
        <v>4999</v>
      </c>
      <c r="H8" s="13">
        <f t="shared" si="1"/>
        <v>2048</v>
      </c>
      <c r="I8" s="13">
        <f t="shared" si="1"/>
        <v>3231</v>
      </c>
      <c r="J8" s="13">
        <f t="shared" si="1"/>
        <v>2186</v>
      </c>
      <c r="K8" s="13">
        <f t="shared" si="1"/>
        <v>6766</v>
      </c>
      <c r="L8" s="13">
        <f>SUM(B8:K8)</f>
        <v>58254</v>
      </c>
      <c r="M8"/>
    </row>
    <row r="9" spans="1:13" ht="17.25" customHeight="1">
      <c r="A9" s="14" t="s">
        <v>19</v>
      </c>
      <c r="B9" s="15">
        <v>3492</v>
      </c>
      <c r="C9" s="15">
        <v>3939</v>
      </c>
      <c r="D9" s="15">
        <v>11648</v>
      </c>
      <c r="E9" s="15">
        <v>10367</v>
      </c>
      <c r="F9" s="15">
        <v>9576</v>
      </c>
      <c r="G9" s="15">
        <v>4999</v>
      </c>
      <c r="H9" s="15">
        <v>2047</v>
      </c>
      <c r="I9" s="15">
        <v>3231</v>
      </c>
      <c r="J9" s="15">
        <v>2186</v>
      </c>
      <c r="K9" s="15">
        <v>6766</v>
      </c>
      <c r="L9" s="13">
        <f>SUM(B9:K9)</f>
        <v>58251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32393</v>
      </c>
      <c r="C11" s="15">
        <v>40523</v>
      </c>
      <c r="D11" s="15">
        <v>117317</v>
      </c>
      <c r="E11" s="15">
        <v>113366</v>
      </c>
      <c r="F11" s="15">
        <v>112756</v>
      </c>
      <c r="G11" s="15">
        <v>49726</v>
      </c>
      <c r="H11" s="15">
        <v>23622</v>
      </c>
      <c r="I11" s="15">
        <v>50358</v>
      </c>
      <c r="J11" s="15">
        <v>30324</v>
      </c>
      <c r="K11" s="15">
        <v>88560</v>
      </c>
      <c r="L11" s="13">
        <f>SUM(B11:K11)</f>
        <v>658945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1.256650129240057</v>
      </c>
      <c r="C15" s="22">
        <v>1.509707432220207</v>
      </c>
      <c r="D15" s="22">
        <v>1.470426476898417</v>
      </c>
      <c r="E15" s="22">
        <v>1.315251087773763</v>
      </c>
      <c r="F15" s="22">
        <v>1.564719870511974</v>
      </c>
      <c r="G15" s="22">
        <v>1.456768398139854</v>
      </c>
      <c r="H15" s="22">
        <v>1.486070240089736</v>
      </c>
      <c r="I15" s="22">
        <v>1.359853436619787</v>
      </c>
      <c r="J15" s="22">
        <v>1.749484135222828</v>
      </c>
      <c r="K15" s="22">
        <v>1.24145126652371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263698.77</v>
      </c>
      <c r="C17" s="25">
        <f aca="true" t="shared" si="2" ref="C17:K17">C18+C19+C20+C21+C22+C23+C24</f>
        <v>210852.73</v>
      </c>
      <c r="D17" s="25">
        <f t="shared" si="2"/>
        <v>715914.72</v>
      </c>
      <c r="E17" s="25">
        <f t="shared" si="2"/>
        <v>613839.23</v>
      </c>
      <c r="F17" s="25">
        <f t="shared" si="2"/>
        <v>646071.34</v>
      </c>
      <c r="G17" s="25">
        <f t="shared" si="2"/>
        <v>297265.73000000004</v>
      </c>
      <c r="H17" s="25">
        <f t="shared" si="2"/>
        <v>155776.37000000002</v>
      </c>
      <c r="I17" s="25">
        <f t="shared" si="2"/>
        <v>243518.56</v>
      </c>
      <c r="J17" s="25">
        <f t="shared" si="2"/>
        <v>209826.95</v>
      </c>
      <c r="K17" s="25">
        <f t="shared" si="2"/>
        <v>353174.52999999997</v>
      </c>
      <c r="L17" s="25">
        <f>L18+L19+L20+L21+L22+L23+L24</f>
        <v>3709938.93</v>
      </c>
      <c r="M17"/>
    </row>
    <row r="18" spans="1:13" ht="17.25" customHeight="1">
      <c r="A18" s="26" t="s">
        <v>24</v>
      </c>
      <c r="B18" s="33">
        <f aca="true" t="shared" si="3" ref="B18:K18">ROUND(B13*B7,2)</f>
        <v>208435.28</v>
      </c>
      <c r="C18" s="33">
        <f t="shared" si="3"/>
        <v>136111.52</v>
      </c>
      <c r="D18" s="33">
        <f t="shared" si="3"/>
        <v>470180.6</v>
      </c>
      <c r="E18" s="33">
        <f t="shared" si="3"/>
        <v>456203.57</v>
      </c>
      <c r="F18" s="33">
        <f t="shared" si="3"/>
        <v>399267.18</v>
      </c>
      <c r="G18" s="33">
        <f t="shared" si="3"/>
        <v>196271.21</v>
      </c>
      <c r="H18" s="33">
        <f t="shared" si="3"/>
        <v>101437.57</v>
      </c>
      <c r="I18" s="33">
        <f t="shared" si="3"/>
        <v>175884.46</v>
      </c>
      <c r="J18" s="33">
        <f t="shared" si="3"/>
        <v>114887.09</v>
      </c>
      <c r="K18" s="33">
        <f t="shared" si="3"/>
        <v>275044.11</v>
      </c>
      <c r="L18" s="33">
        <f aca="true" t="shared" si="4" ref="L18:L24">SUM(B18:K18)</f>
        <v>2533722.59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53494.94</v>
      </c>
      <c r="C19" s="33">
        <f t="shared" si="5"/>
        <v>69377.05</v>
      </c>
      <c r="D19" s="33">
        <f t="shared" si="5"/>
        <v>221185.4</v>
      </c>
      <c r="E19" s="33">
        <f t="shared" si="5"/>
        <v>143818.67</v>
      </c>
      <c r="F19" s="33">
        <f t="shared" si="5"/>
        <v>225474.11</v>
      </c>
      <c r="G19" s="33">
        <f t="shared" si="5"/>
        <v>89650.49</v>
      </c>
      <c r="H19" s="33">
        <f t="shared" si="5"/>
        <v>49305.78</v>
      </c>
      <c r="I19" s="33">
        <f t="shared" si="5"/>
        <v>63292.63</v>
      </c>
      <c r="J19" s="33">
        <f t="shared" si="5"/>
        <v>86106.05</v>
      </c>
      <c r="K19" s="33">
        <f t="shared" si="5"/>
        <v>66409.75</v>
      </c>
      <c r="L19" s="33">
        <f t="shared" si="4"/>
        <v>1068114.87</v>
      </c>
      <c r="M19"/>
    </row>
    <row r="20" spans="1:13" ht="17.25" customHeight="1">
      <c r="A20" s="27" t="s">
        <v>26</v>
      </c>
      <c r="B20" s="33">
        <v>541.29</v>
      </c>
      <c r="C20" s="33">
        <v>3879.22</v>
      </c>
      <c r="D20" s="33">
        <v>21578.84</v>
      </c>
      <c r="E20" s="33">
        <v>16464.11</v>
      </c>
      <c r="F20" s="33">
        <v>19845.11</v>
      </c>
      <c r="G20" s="33">
        <v>11515.07</v>
      </c>
      <c r="H20" s="33">
        <v>6585.65</v>
      </c>
      <c r="I20" s="33">
        <v>2977.07</v>
      </c>
      <c r="J20" s="33">
        <v>5863.93</v>
      </c>
      <c r="K20" s="33">
        <v>8750.79</v>
      </c>
      <c r="L20" s="33">
        <f t="shared" si="4"/>
        <v>98001.08000000002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-140</v>
      </c>
      <c r="F23" s="33">
        <v>0</v>
      </c>
      <c r="G23" s="33">
        <v>0</v>
      </c>
      <c r="H23" s="33">
        <v>-129.96</v>
      </c>
      <c r="I23" s="33">
        <v>-120.54</v>
      </c>
      <c r="J23" s="33">
        <v>0</v>
      </c>
      <c r="K23" s="33">
        <v>0</v>
      </c>
      <c r="L23" s="33">
        <f t="shared" si="4"/>
        <v>-390.50000000000006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-37502.57</v>
      </c>
      <c r="C27" s="33">
        <f t="shared" si="6"/>
        <v>-17331.6</v>
      </c>
      <c r="D27" s="33">
        <f t="shared" si="6"/>
        <v>-51251.2</v>
      </c>
      <c r="E27" s="33">
        <f t="shared" si="6"/>
        <v>-50663.990000000005</v>
      </c>
      <c r="F27" s="33">
        <f t="shared" si="6"/>
        <v>-42134.4</v>
      </c>
      <c r="G27" s="33">
        <f t="shared" si="6"/>
        <v>-21995.6</v>
      </c>
      <c r="H27" s="33">
        <f t="shared" si="6"/>
        <v>-17684.55</v>
      </c>
      <c r="I27" s="33">
        <f t="shared" si="6"/>
        <v>-14216.4</v>
      </c>
      <c r="J27" s="33">
        <f t="shared" si="6"/>
        <v>-9618.4</v>
      </c>
      <c r="K27" s="33">
        <f t="shared" si="6"/>
        <v>-29770.4</v>
      </c>
      <c r="L27" s="33">
        <f aca="true" t="shared" si="7" ref="L27:L33">SUM(B27:K27)</f>
        <v>-292169.11</v>
      </c>
      <c r="M27"/>
    </row>
    <row r="28" spans="1:13" ht="18.75" customHeight="1">
      <c r="A28" s="27" t="s">
        <v>30</v>
      </c>
      <c r="B28" s="33">
        <f>B29+B30+B31+B32</f>
        <v>-15364.8</v>
      </c>
      <c r="C28" s="33">
        <f aca="true" t="shared" si="8" ref="C28:K28">C29+C30+C31+C32</f>
        <v>-17331.6</v>
      </c>
      <c r="D28" s="33">
        <f t="shared" si="8"/>
        <v>-51251.2</v>
      </c>
      <c r="E28" s="33">
        <f t="shared" si="8"/>
        <v>-45614.8</v>
      </c>
      <c r="F28" s="33">
        <f t="shared" si="8"/>
        <v>-42134.4</v>
      </c>
      <c r="G28" s="33">
        <f t="shared" si="8"/>
        <v>-21995.6</v>
      </c>
      <c r="H28" s="33">
        <f t="shared" si="8"/>
        <v>-9006.8</v>
      </c>
      <c r="I28" s="33">
        <f t="shared" si="8"/>
        <v>-14216.4</v>
      </c>
      <c r="J28" s="33">
        <f t="shared" si="8"/>
        <v>-9618.4</v>
      </c>
      <c r="K28" s="33">
        <f t="shared" si="8"/>
        <v>-29770.4</v>
      </c>
      <c r="L28" s="33">
        <f t="shared" si="7"/>
        <v>-256304.39999999997</v>
      </c>
      <c r="M28"/>
    </row>
    <row r="29" spans="1:13" s="36" customFormat="1" ht="18.75" customHeight="1">
      <c r="A29" s="34" t="s">
        <v>58</v>
      </c>
      <c r="B29" s="33">
        <f>-ROUND((B9)*$E$3,2)</f>
        <v>-15364.8</v>
      </c>
      <c r="C29" s="33">
        <f aca="true" t="shared" si="9" ref="C29:K29">-ROUND((C9)*$E$3,2)</f>
        <v>-17331.6</v>
      </c>
      <c r="D29" s="33">
        <f t="shared" si="9"/>
        <v>-51251.2</v>
      </c>
      <c r="E29" s="33">
        <f t="shared" si="9"/>
        <v>-45614.8</v>
      </c>
      <c r="F29" s="33">
        <f t="shared" si="9"/>
        <v>-42134.4</v>
      </c>
      <c r="G29" s="33">
        <f t="shared" si="9"/>
        <v>-21995.6</v>
      </c>
      <c r="H29" s="33">
        <f t="shared" si="9"/>
        <v>-9006.8</v>
      </c>
      <c r="I29" s="33">
        <f t="shared" si="9"/>
        <v>-14216.4</v>
      </c>
      <c r="J29" s="33">
        <f t="shared" si="9"/>
        <v>-9618.4</v>
      </c>
      <c r="K29" s="33">
        <f t="shared" si="9"/>
        <v>-29770.4</v>
      </c>
      <c r="L29" s="33">
        <f t="shared" si="7"/>
        <v>-256304.39999999997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42355.609999999986</v>
      </c>
      <c r="C48" s="41">
        <f aca="true" t="shared" si="12" ref="C48:K48">IF(C17+C27+C40+C49&lt;0,0,C17+C27+C49)</f>
        <v>193521.13</v>
      </c>
      <c r="D48" s="41">
        <f t="shared" si="12"/>
        <v>664663.52</v>
      </c>
      <c r="E48" s="41">
        <f t="shared" si="12"/>
        <v>563175.24</v>
      </c>
      <c r="F48" s="41">
        <f t="shared" si="12"/>
        <v>603936.94</v>
      </c>
      <c r="G48" s="41">
        <f t="shared" si="12"/>
        <v>275270.13000000006</v>
      </c>
      <c r="H48" s="41">
        <f t="shared" si="12"/>
        <v>138091.82000000004</v>
      </c>
      <c r="I48" s="41">
        <f t="shared" si="12"/>
        <v>229302.16</v>
      </c>
      <c r="J48" s="41">
        <f t="shared" si="12"/>
        <v>200208.55000000002</v>
      </c>
      <c r="K48" s="41">
        <f t="shared" si="12"/>
        <v>323404.12999999995</v>
      </c>
      <c r="L48" s="33">
        <f>SUM(B48:K48)</f>
        <v>3233929.2299999995</v>
      </c>
      <c r="M48" s="54"/>
    </row>
    <row r="49" spans="1:12" ht="18.75" customHeight="1">
      <c r="A49" s="27" t="s">
        <v>48</v>
      </c>
      <c r="B49" s="33">
        <v>-183840.59000000003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33">
        <f>SUM(B49:K49)</f>
        <v>-183840.59000000003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" customHeight="1">
      <c r="A53" s="9"/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/>
      <c r="L53" s="43"/>
    </row>
    <row r="54" spans="1:13" ht="18.75" customHeight="1">
      <c r="A54" s="44" t="s">
        <v>50</v>
      </c>
      <c r="B54" s="41">
        <f>SUM(B55:B68)</f>
        <v>42355.62</v>
      </c>
      <c r="C54" s="41">
        <f aca="true" t="shared" si="14" ref="C54:J54">SUM(C55:C66)</f>
        <v>193521.13</v>
      </c>
      <c r="D54" s="41">
        <f t="shared" si="14"/>
        <v>664663.52</v>
      </c>
      <c r="E54" s="41">
        <f t="shared" si="14"/>
        <v>563175.25</v>
      </c>
      <c r="F54" s="41">
        <f t="shared" si="14"/>
        <v>603936.94</v>
      </c>
      <c r="G54" s="41">
        <f t="shared" si="14"/>
        <v>275270.13</v>
      </c>
      <c r="H54" s="41">
        <f t="shared" si="14"/>
        <v>138091.83</v>
      </c>
      <c r="I54" s="41">
        <f>SUM(I55:I69)</f>
        <v>229302.16</v>
      </c>
      <c r="J54" s="41">
        <f t="shared" si="14"/>
        <v>200208.55000000002</v>
      </c>
      <c r="K54" s="41">
        <f>SUM(K55:K68)</f>
        <v>323404.12</v>
      </c>
      <c r="L54" s="45">
        <f>SUM(B54:K54)</f>
        <v>3233929.25</v>
      </c>
      <c r="M54" s="40"/>
    </row>
    <row r="55" spans="1:13" ht="18.75" customHeight="1">
      <c r="A55" s="46" t="s">
        <v>51</v>
      </c>
      <c r="B55" s="47">
        <v>42355.62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5">
        <f aca="true" t="shared" si="15" ref="L55:L66">SUM(B55:K55)</f>
        <v>42355.62</v>
      </c>
      <c r="M55" s="40"/>
    </row>
    <row r="56" spans="1:12" ht="18.75" customHeight="1">
      <c r="A56" s="46" t="s">
        <v>61</v>
      </c>
      <c r="B56" s="17">
        <v>0</v>
      </c>
      <c r="C56" s="47">
        <v>169098.76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5">
        <f t="shared" si="15"/>
        <v>169098.76</v>
      </c>
    </row>
    <row r="57" spans="1:12" ht="18.75" customHeight="1">
      <c r="A57" s="46" t="s">
        <v>62</v>
      </c>
      <c r="B57" s="17">
        <v>0</v>
      </c>
      <c r="C57" s="47">
        <v>24422.37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t="shared" si="15"/>
        <v>24422.37</v>
      </c>
    </row>
    <row r="58" spans="1:12" ht="18.75" customHeight="1">
      <c r="A58" s="46" t="s">
        <v>52</v>
      </c>
      <c r="B58" s="17">
        <v>0</v>
      </c>
      <c r="C58" s="17">
        <v>0</v>
      </c>
      <c r="D58" s="47">
        <v>664663.52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664663.52</v>
      </c>
    </row>
    <row r="59" spans="1:12" ht="18.75" customHeight="1">
      <c r="A59" s="46" t="s">
        <v>53</v>
      </c>
      <c r="B59" s="17">
        <v>0</v>
      </c>
      <c r="C59" s="17">
        <v>0</v>
      </c>
      <c r="D59" s="17">
        <v>0</v>
      </c>
      <c r="E59" s="47">
        <v>563175.25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563175.25</v>
      </c>
    </row>
    <row r="60" spans="1:12" ht="18.75" customHeight="1">
      <c r="A60" s="46" t="s">
        <v>54</v>
      </c>
      <c r="B60" s="17">
        <v>0</v>
      </c>
      <c r="C60" s="17">
        <v>0</v>
      </c>
      <c r="D60" s="17">
        <v>0</v>
      </c>
      <c r="E60" s="17">
        <v>0</v>
      </c>
      <c r="F60" s="47">
        <v>603936.94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603936.94</v>
      </c>
    </row>
    <row r="61" spans="1:12" ht="18.75" customHeight="1">
      <c r="A61" s="46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7">
        <v>275270.13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275270.13</v>
      </c>
    </row>
    <row r="62" spans="1:12" ht="18.75" customHeight="1">
      <c r="A62" s="46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7">
        <v>138091.83</v>
      </c>
      <c r="I62" s="17">
        <v>0</v>
      </c>
      <c r="J62" s="17">
        <v>0</v>
      </c>
      <c r="K62" s="17">
        <v>0</v>
      </c>
      <c r="L62" s="45">
        <f t="shared" si="15"/>
        <v>138091.83</v>
      </c>
    </row>
    <row r="63" spans="1:12" ht="18.75" customHeight="1">
      <c r="A63" s="46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0</v>
      </c>
    </row>
    <row r="64" spans="1:12" ht="18.75" customHeight="1">
      <c r="A64" s="46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7">
        <f>+J48</f>
        <v>200208.55000000002</v>
      </c>
      <c r="K64" s="17">
        <v>0</v>
      </c>
      <c r="L64" s="45">
        <f t="shared" si="15"/>
        <v>200208.55000000002</v>
      </c>
    </row>
    <row r="65" spans="1:12" ht="18.75" customHeight="1">
      <c r="A65" s="46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8">
        <v>165970.99</v>
      </c>
      <c r="L65" s="45">
        <f t="shared" si="15"/>
        <v>165970.99</v>
      </c>
    </row>
    <row r="66" spans="1:12" ht="18.75" customHeight="1">
      <c r="A66" s="46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8">
        <v>157433.13</v>
      </c>
      <c r="L66" s="45">
        <f t="shared" si="15"/>
        <v>157433.13</v>
      </c>
    </row>
    <row r="67" spans="1:12" ht="18.75" customHeight="1">
      <c r="A67" s="46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>SUM(B67:K67)</f>
        <v>0</v>
      </c>
    </row>
    <row r="68" spans="1:12" ht="18" customHeight="1">
      <c r="A68" s="46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5">
        <f>SUM(B68:K68)</f>
        <v>0</v>
      </c>
    </row>
    <row r="69" spans="1:12" ht="18" customHeight="1">
      <c r="A69" s="49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0">
        <v>229302.16</v>
      </c>
      <c r="J69" s="52">
        <v>0</v>
      </c>
      <c r="K69" s="52">
        <v>0</v>
      </c>
      <c r="L69" s="50">
        <f>SUM(B69:K69)</f>
        <v>229302.16</v>
      </c>
    </row>
    <row r="70" spans="1:12" ht="18" customHeight="1">
      <c r="A70" s="5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1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2021-03-04T18:12:53Z</dcterms:modified>
  <cp:category/>
  <cp:version/>
  <cp:contentType/>
  <cp:contentStatus/>
</cp:coreProperties>
</file>