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<sst xmlns="http://schemas.openxmlformats.org/spreadsheetml/2006/main" count="81" uniqueCount="80">
  <si>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</si>
  <si>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</si>
  <si>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</si>
  <si>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</si>
  <si>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</si>
  <si>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</si>
  <si>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</si>
  <si>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</si>
  <si>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</si>
  <si>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</si>
  <si>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</si>
  <si>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</si>
  <si>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</si>
  <si>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</si>
  <si>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</si>
  <si>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</si>
  <si>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</si>
  <si>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</si>
  <si>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</si>
  <si>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</si>
  <si>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</si>
  <si>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</si>
  <si>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</si>
  <si>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</si>
  <si>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</si>
  <si>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</si>
  <si>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</si>
  <si>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</si>
  <si>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</si>
  <si>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</si>
  <si>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</si>
  <si>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</si>
  <si>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</si>
  <si>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</si>
  <si>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</si>
  <si>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</si>
  <si>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</si>
  <si>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</si>
  <si>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</si>
  <si>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</si>
  <si>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</si>
  <si>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</si>
  <si>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</si>
  <si>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</si>
  <si>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</si>
  <si>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</si>
  <si>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</si>
  <si>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</si>
  <si>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</si>
  <si>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</si>
  <si>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</si>
  <si>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</si>
  <si>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</si>
  <si>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</si>
  <si>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</si>
  <si>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</si>
  <si>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</si>
  <si>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</si>
  <si>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</si>
  <si>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</si>
  <si>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</si>
  <si>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</si>
  <si>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</si>
  <si>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</si>
  <si>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</si>
  <si>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</si>
  <si>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</si>
  <si>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</si>
  <si>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</si>
  <si>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</si>
  <si>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</si>
  <si>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</si>
  <si>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</si>
  <si>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</si>
  <si>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</si>
  <si>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26/02/21 - VENCIMENTO 05/03/21</t>
  </si>
  <si>
    <t>7.15. Consórcio KBPX</t>
  </si>
  <si>
    <t>5.3. Revisão de Remuneração pelo Transporte Coletivo ¹</t>
  </si>
  <si>
    <t>¹ Frota parada de fev/21.</t>
  </si>
  <si>
    <t xml:space="preserve"> Energia para tração dez/20 e jan/21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</si>
</sst>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7.75390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63838</v>
      </c>
      <c r="C7" s="10">
        <f>C8+C11</f>
        <v>77810</v>
      </c>
      <c r="D7" s="10">
        <f aca="true" t="shared" si="0" ref="D7:K7">D8+D11</f>
        <v>225117</v>
      </c>
      <c r="E7" s="10">
        <f t="shared" si="0"/>
        <v>199154</v>
      </c>
      <c r="F7" s="10">
        <f t="shared" si="0"/>
        <v>199857</v>
      </c>
      <c r="G7" s="10">
        <f t="shared" si="0"/>
        <v>103670</v>
      </c>
      <c r="H7" s="10">
        <f t="shared" si="0"/>
        <v>54862</v>
      </c>
      <c r="I7" s="10">
        <f t="shared" si="0"/>
        <v>95816</v>
      </c>
      <c r="J7" s="10">
        <f t="shared" si="0"/>
        <v>78406</v>
      </c>
      <c r="K7" s="10">
        <f t="shared" si="0"/>
        <v>165161</v>
      </c>
      <c r="L7" s="10">
        <f>SUM(B7:K7)</f>
        <v>1263691</v>
      </c>
      <c r="M7" s="11"/>
    </row>
    <row r="8" spans="1:13" ht="17.25" customHeight="1">
      <c r="A8" s="12" t="s">
        <v>18</v>
      </c>
      <c r="B8" s="13">
        <f>B9+B10</f>
        <v>4984</v>
      </c>
      <c r="C8" s="13">
        <f aca="true" t="shared" si="1" ref="C8:K8">C9+C10</f>
        <v>6012</v>
      </c>
      <c r="D8" s="13">
        <f t="shared" si="1"/>
        <v>17237</v>
      </c>
      <c r="E8" s="13">
        <f t="shared" si="1"/>
        <v>14070</v>
      </c>
      <c r="F8" s="13">
        <f t="shared" si="1"/>
        <v>12955</v>
      </c>
      <c r="G8" s="13">
        <f t="shared" si="1"/>
        <v>8469</v>
      </c>
      <c r="H8" s="13">
        <f t="shared" si="1"/>
        <v>3877</v>
      </c>
      <c r="I8" s="13">
        <f t="shared" si="1"/>
        <v>5097</v>
      </c>
      <c r="J8" s="13">
        <f t="shared" si="1"/>
        <v>5006</v>
      </c>
      <c r="K8" s="13">
        <f t="shared" si="1"/>
        <v>11129</v>
      </c>
      <c r="L8" s="13">
        <f>SUM(B8:K8)</f>
        <v>88836</v>
      </c>
      <c r="M8"/>
    </row>
    <row r="9" spans="1:13" ht="17.25" customHeight="1">
      <c r="A9" s="14" t="s">
        <v>19</v>
      </c>
      <c r="B9" s="15">
        <v>4983</v>
      </c>
      <c r="C9" s="15">
        <v>6012</v>
      </c>
      <c r="D9" s="15">
        <v>17237</v>
      </c>
      <c r="E9" s="15">
        <v>14070</v>
      </c>
      <c r="F9" s="15">
        <v>12955</v>
      </c>
      <c r="G9" s="15">
        <v>8469</v>
      </c>
      <c r="H9" s="15">
        <v>3872</v>
      </c>
      <c r="I9" s="15">
        <v>5097</v>
      </c>
      <c r="J9" s="15">
        <v>5006</v>
      </c>
      <c r="K9" s="15">
        <v>11129</v>
      </c>
      <c r="L9" s="13">
        <f>SUM(B9:K9)</f>
        <v>88830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58854</v>
      </c>
      <c r="C11" s="15">
        <v>71798</v>
      </c>
      <c r="D11" s="15">
        <v>207880</v>
      </c>
      <c r="E11" s="15">
        <v>185084</v>
      </c>
      <c r="F11" s="15">
        <v>186902</v>
      </c>
      <c r="G11" s="15">
        <v>95201</v>
      </c>
      <c r="H11" s="15">
        <v>50985</v>
      </c>
      <c r="I11" s="15">
        <v>90719</v>
      </c>
      <c r="J11" s="15">
        <v>73400</v>
      </c>
      <c r="K11" s="15">
        <v>154032</v>
      </c>
      <c r="L11" s="13">
        <f>SUM(B11:K11)</f>
        <v>1174855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1.250963963432615</v>
      </c>
      <c r="C15" s="22">
        <v>1.50082677302559</v>
      </c>
      <c r="D15" s="22">
        <v>1.452861714012823</v>
      </c>
      <c r="E15" s="22">
        <v>1.306364247555854</v>
      </c>
      <c r="F15" s="22">
        <v>1.570916808665862</v>
      </c>
      <c r="G15" s="22">
        <v>1.50879581394432</v>
      </c>
      <c r="H15" s="22">
        <v>1.466770628431428</v>
      </c>
      <c r="I15" s="22">
        <v>1.391625701621626</v>
      </c>
      <c r="J15" s="22">
        <v>1.742071024903305</v>
      </c>
      <c r="K15" s="22">
        <v>1.274446647845546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466626.39999999997</v>
      </c>
      <c r="C17" s="25">
        <f aca="true" t="shared" si="2" ref="C17:K17">C18+C19+C20+C21+C22+C23+C24</f>
        <v>364307.79</v>
      </c>
      <c r="D17" s="25">
        <f t="shared" si="2"/>
        <v>1223292.5199999998</v>
      </c>
      <c r="E17" s="25">
        <f t="shared" si="2"/>
        <v>977606.31</v>
      </c>
      <c r="F17" s="25">
        <f t="shared" si="2"/>
        <v>1054433.48</v>
      </c>
      <c r="G17" s="25">
        <f t="shared" si="2"/>
        <v>580137.2200000001</v>
      </c>
      <c r="H17" s="25">
        <f t="shared" si="2"/>
        <v>328011.44</v>
      </c>
      <c r="I17" s="25">
        <f t="shared" si="2"/>
        <v>443811.32</v>
      </c>
      <c r="J17" s="25">
        <f t="shared" si="2"/>
        <v>495449.36</v>
      </c>
      <c r="K17" s="25">
        <f t="shared" si="2"/>
        <v>624363.4600000001</v>
      </c>
      <c r="L17" s="25">
        <f>L18+L19+L20+L21+L22+L23+L24</f>
        <v>6558039.300000001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370777.49</v>
      </c>
      <c r="C18" s="33">
        <f t="shared" si="3"/>
        <v>238199.75</v>
      </c>
      <c r="D18" s="33">
        <f t="shared" si="3"/>
        <v>820731.56</v>
      </c>
      <c r="E18" s="33">
        <f t="shared" si="3"/>
        <v>734280.8</v>
      </c>
      <c r="F18" s="33">
        <f t="shared" si="3"/>
        <v>652293.28</v>
      </c>
      <c r="G18" s="33">
        <f t="shared" si="3"/>
        <v>371812.46</v>
      </c>
      <c r="H18" s="33">
        <f t="shared" si="3"/>
        <v>216792.68</v>
      </c>
      <c r="I18" s="33">
        <f t="shared" si="3"/>
        <v>314477.69</v>
      </c>
      <c r="J18" s="33">
        <f t="shared" si="3"/>
        <v>277078.96</v>
      </c>
      <c r="K18" s="33">
        <f t="shared" si="3"/>
        <v>476539.03</v>
      </c>
      <c r="L18" s="33">
        <f aca="true" t="shared" si="4" ref="L18:L24">SUM(B18:K18)</f>
        <v>4472983.7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93051.79</v>
      </c>
      <c r="C19" s="33">
        <f t="shared" si="5"/>
        <v>119296.81</v>
      </c>
      <c r="D19" s="33">
        <f t="shared" si="5"/>
        <v>371677.9</v>
      </c>
      <c r="E19" s="33">
        <f t="shared" si="5"/>
        <v>224957.38</v>
      </c>
      <c r="F19" s="33">
        <f t="shared" si="5"/>
        <v>372405.2</v>
      </c>
      <c r="G19" s="33">
        <f t="shared" si="5"/>
        <v>189176.62</v>
      </c>
      <c r="H19" s="33">
        <f t="shared" si="5"/>
        <v>101192.46</v>
      </c>
      <c r="I19" s="33">
        <f t="shared" si="5"/>
        <v>123157.55</v>
      </c>
      <c r="J19" s="33">
        <f t="shared" si="5"/>
        <v>205612.27</v>
      </c>
      <c r="K19" s="33">
        <f t="shared" si="5"/>
        <v>130784.54</v>
      </c>
      <c r="L19" s="33">
        <f t="shared" si="4"/>
        <v>1931312.5200000003</v>
      </c>
      <c r="M19"/>
    </row>
    <row r="20" spans="1:13" ht="17.25" customHeight="1">
      <c r="A20" s="27" t="s">
        <v>26</v>
      </c>
      <c r="B20" s="33">
        <v>1569.86</v>
      </c>
      <c r="C20" s="33">
        <v>5457.97</v>
      </c>
      <c r="D20" s="33">
        <v>27913.18</v>
      </c>
      <c r="E20" s="33">
        <v>21155.25</v>
      </c>
      <c r="F20" s="33">
        <v>28250.06</v>
      </c>
      <c r="G20" s="33">
        <v>19842.18</v>
      </c>
      <c r="H20" s="33">
        <v>11448.97</v>
      </c>
      <c r="I20" s="33">
        <v>4691.14</v>
      </c>
      <c r="J20" s="33">
        <v>9788.25</v>
      </c>
      <c r="K20" s="33">
        <v>14070.01</v>
      </c>
      <c r="L20" s="33">
        <f t="shared" si="4"/>
        <v>144186.87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72</v>
      </c>
      <c r="B23" s="33">
        <v>0</v>
      </c>
      <c r="C23" s="33">
        <v>-131.68</v>
      </c>
      <c r="D23" s="33">
        <v>0</v>
      </c>
      <c r="E23" s="33">
        <v>-280</v>
      </c>
      <c r="F23" s="33">
        <v>0</v>
      </c>
      <c r="G23" s="33">
        <v>-523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-934.6800000000001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1098500.46</v>
      </c>
      <c r="C27" s="33">
        <f t="shared" si="6"/>
        <v>669125.7500000001</v>
      </c>
      <c r="D27" s="33">
        <f t="shared" si="6"/>
        <v>1579502.6199999999</v>
      </c>
      <c r="E27" s="33">
        <f t="shared" si="6"/>
        <v>1636704.5299999998</v>
      </c>
      <c r="F27" s="33">
        <f t="shared" si="6"/>
        <v>-28049.83</v>
      </c>
      <c r="G27" s="33">
        <f t="shared" si="6"/>
        <v>1308118.3799999997</v>
      </c>
      <c r="H27" s="33">
        <f t="shared" si="6"/>
        <v>468976.5200000001</v>
      </c>
      <c r="I27" s="33">
        <f t="shared" si="6"/>
        <v>467816.6000000001</v>
      </c>
      <c r="J27" s="33">
        <f t="shared" si="6"/>
        <v>1260273.07</v>
      </c>
      <c r="K27" s="33">
        <f t="shared" si="6"/>
        <v>1510888.8999999997</v>
      </c>
      <c r="L27" s="33">
        <f aca="true" t="shared" si="7" ref="L27:L33">SUM(B27:K27)</f>
        <v>9971857</v>
      </c>
      <c r="M27"/>
    </row>
    <row r="28" spans="1:13" ht="18.75" customHeight="1">
      <c r="A28" s="27" t="s">
        <v>30</v>
      </c>
      <c r="B28" s="33">
        <f>B29+B30+B31+B32</f>
        <v>-21925.2</v>
      </c>
      <c r="C28" s="33">
        <f aca="true" t="shared" si="8" ref="C28:K28">C29+C30+C31+C32</f>
        <v>-26452.8</v>
      </c>
      <c r="D28" s="33">
        <f t="shared" si="8"/>
        <v>-75842.8</v>
      </c>
      <c r="E28" s="33">
        <f t="shared" si="8"/>
        <v>-61908</v>
      </c>
      <c r="F28" s="33">
        <f t="shared" si="8"/>
        <v>-57002</v>
      </c>
      <c r="G28" s="33">
        <f t="shared" si="8"/>
        <v>-37263.6</v>
      </c>
      <c r="H28" s="33">
        <f t="shared" si="8"/>
        <v>-17036.8</v>
      </c>
      <c r="I28" s="33">
        <f t="shared" si="8"/>
        <v>-32932.97</v>
      </c>
      <c r="J28" s="33">
        <f t="shared" si="8"/>
        <v>-22026.4</v>
      </c>
      <c r="K28" s="33">
        <f t="shared" si="8"/>
        <v>-48967.6</v>
      </c>
      <c r="L28" s="33">
        <f t="shared" si="7"/>
        <v>-401358.1699999999</v>
      </c>
      <c r="M28"/>
    </row>
    <row r="29" spans="1:13" s="36" customFormat="1" ht="18.75" customHeight="1">
      <c r="A29" s="34" t="s">
        <v>57</v>
      </c>
      <c r="B29" s="33">
        <f>-ROUND((B9)*$E$3,2)</f>
        <v>-21925.2</v>
      </c>
      <c r="C29" s="33">
        <f aca="true" t="shared" si="9" ref="C29:K29">-ROUND((C9)*$E$3,2)</f>
        <v>-26452.8</v>
      </c>
      <c r="D29" s="33">
        <f t="shared" si="9"/>
        <v>-75842.8</v>
      </c>
      <c r="E29" s="33">
        <f t="shared" si="9"/>
        <v>-61908</v>
      </c>
      <c r="F29" s="33">
        <f t="shared" si="9"/>
        <v>-57002</v>
      </c>
      <c r="G29" s="33">
        <f t="shared" si="9"/>
        <v>-37263.6</v>
      </c>
      <c r="H29" s="33">
        <f t="shared" si="9"/>
        <v>-17036.8</v>
      </c>
      <c r="I29" s="33">
        <f t="shared" si="9"/>
        <v>-22426.8</v>
      </c>
      <c r="J29" s="33">
        <f t="shared" si="9"/>
        <v>-22026.4</v>
      </c>
      <c r="K29" s="33">
        <f t="shared" si="9"/>
        <v>-48967.6</v>
      </c>
      <c r="L29" s="33">
        <f t="shared" si="7"/>
        <v>-390851.99999999994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-399.85</v>
      </c>
      <c r="J31" s="17">
        <v>0</v>
      </c>
      <c r="K31" s="17">
        <v>0</v>
      </c>
      <c r="L31" s="33">
        <f t="shared" si="7"/>
        <v>-399.85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-10106.32</v>
      </c>
      <c r="J32" s="17">
        <v>0</v>
      </c>
      <c r="K32" s="17">
        <v>0</v>
      </c>
      <c r="L32" s="33">
        <f t="shared" si="7"/>
        <v>-10106.32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-5723.19</v>
      </c>
      <c r="F33" s="38">
        <f t="shared" si="10"/>
        <v>-2022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-38560.71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33">
        <v>-674</v>
      </c>
      <c r="F41" s="33">
        <v>-2022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11"/>
        <v>-2696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f>1748967.45-606404.02</f>
        <v>1142563.43</v>
      </c>
      <c r="C46" s="33">
        <v>695578.5500000002</v>
      </c>
      <c r="D46" s="33">
        <v>1655345.42</v>
      </c>
      <c r="E46" s="33">
        <v>1704335.7199999997</v>
      </c>
      <c r="F46" s="33">
        <v>30974.17</v>
      </c>
      <c r="G46" s="33">
        <v>1345381.9799999997</v>
      </c>
      <c r="H46" s="33">
        <v>494691.07000000007</v>
      </c>
      <c r="I46" s="33">
        <v>500749.5700000001</v>
      </c>
      <c r="J46" s="33">
        <v>1282299.47</v>
      </c>
      <c r="K46" s="33">
        <v>1559856.4999999998</v>
      </c>
      <c r="L46" s="33">
        <f t="shared" si="11"/>
        <v>10411775.879999999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IF(B17+B27+B40+B49&lt;0,0,B17+B27+B49)-B50</f>
        <v>1748967.45</v>
      </c>
      <c r="C48" s="41">
        <f aca="true" t="shared" si="12" ref="C48:K48">IF(C17+C27+C40+C49&lt;0,0,C17+C27+C49)</f>
        <v>1033433.54</v>
      </c>
      <c r="D48" s="41">
        <f t="shared" si="12"/>
        <v>2802795.1399999997</v>
      </c>
      <c r="E48" s="41">
        <f t="shared" si="12"/>
        <v>2614310.84</v>
      </c>
      <c r="F48" s="41">
        <f t="shared" si="12"/>
        <v>1026383.65</v>
      </c>
      <c r="G48" s="41">
        <f t="shared" si="12"/>
        <v>1888255.5999999996</v>
      </c>
      <c r="H48" s="41">
        <f t="shared" si="12"/>
        <v>796987.9600000001</v>
      </c>
      <c r="I48" s="41">
        <f t="shared" si="12"/>
        <v>911627.9200000002</v>
      </c>
      <c r="J48" s="41">
        <f t="shared" si="12"/>
        <v>1755722.4300000002</v>
      </c>
      <c r="K48" s="41">
        <f t="shared" si="12"/>
        <v>2135252.36</v>
      </c>
      <c r="L48" s="42">
        <f>SUM(B48:K48)</f>
        <v>16713736.889999999</v>
      </c>
      <c r="M48" s="54"/>
    </row>
    <row r="49" spans="1:13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  <c r="M49" s="62"/>
    </row>
    <row r="50" spans="1:13" ht="18.75" customHeight="1">
      <c r="A50" s="27" t="s">
        <v>48</v>
      </c>
      <c r="B50" s="33">
        <v>-183840.59000000003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-183840.59000000003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1748967.45</v>
      </c>
      <c r="C54" s="41">
        <f aca="true" t="shared" si="14" ref="C54:J54">SUM(C55:C66)</f>
        <v>1033433.55</v>
      </c>
      <c r="D54" s="41">
        <f t="shared" si="14"/>
        <v>2802795.14</v>
      </c>
      <c r="E54" s="41">
        <f t="shared" si="14"/>
        <v>2614310.84</v>
      </c>
      <c r="F54" s="41">
        <f t="shared" si="14"/>
        <v>1026383.65</v>
      </c>
      <c r="G54" s="41">
        <f t="shared" si="14"/>
        <v>1888255.6</v>
      </c>
      <c r="H54" s="41">
        <f t="shared" si="14"/>
        <v>796987.96</v>
      </c>
      <c r="I54" s="41">
        <f>SUM(I55:I69)</f>
        <v>911627.92</v>
      </c>
      <c r="J54" s="41">
        <f t="shared" si="14"/>
        <v>1755722.43</v>
      </c>
      <c r="K54" s="41">
        <f>SUM(K55:K68)</f>
        <v>2135252.36</v>
      </c>
      <c r="L54" s="46">
        <f>SUM(B54:K54)</f>
        <v>16713736.9</v>
      </c>
      <c r="M54" s="40"/>
    </row>
    <row r="55" spans="1:13" ht="18.75" customHeight="1">
      <c r="A55" s="47" t="s">
        <v>50</v>
      </c>
      <c r="B55" s="48">
        <v>1748967.45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1748967.45</v>
      </c>
      <c r="M55" s="40"/>
    </row>
    <row r="56" spans="1:12" ht="18.75" customHeight="1">
      <c r="A56" s="47" t="s">
        <v>60</v>
      </c>
      <c r="B56" s="17">
        <v>0</v>
      </c>
      <c r="C56" s="33">
        <v>902668.4400000001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902668.4400000001</v>
      </c>
    </row>
    <row r="57" spans="1:12" ht="18.75" customHeight="1">
      <c r="A57" s="47" t="s">
        <v>61</v>
      </c>
      <c r="B57" s="17">
        <v>0</v>
      </c>
      <c r="C57" s="48">
        <v>130765.11000000002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130765.11000000002</v>
      </c>
    </row>
    <row r="58" spans="1:12" ht="18.75" customHeight="1">
      <c r="A58" s="47" t="s">
        <v>51</v>
      </c>
      <c r="B58" s="17">
        <v>0</v>
      </c>
      <c r="C58" s="17">
        <v>0</v>
      </c>
      <c r="D58" s="41">
        <v>2802795.14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2802795.14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1">
        <v>2614310.84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2614310.84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1">
        <v>1026383.65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1026383.65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1">
        <v>1888255.6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1888255.6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1">
        <v>796987.96</v>
      </c>
      <c r="I62" s="17">
        <v>0</v>
      </c>
      <c r="J62" s="17">
        <v>0</v>
      </c>
      <c r="K62" s="17">
        <v>0</v>
      </c>
      <c r="L62" s="46">
        <f t="shared" si="15"/>
        <v>796987.96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1755722.43</v>
      </c>
      <c r="K64" s="17">
        <v>0</v>
      </c>
      <c r="L64" s="46">
        <f t="shared" si="15"/>
        <v>1755722.43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1223108.92</v>
      </c>
      <c r="L65" s="46">
        <f t="shared" si="15"/>
        <v>1223108.92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912143.4400000001</v>
      </c>
      <c r="L66" s="46">
        <f t="shared" si="15"/>
        <v>912143.4400000001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f>+K51</f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911627.92</v>
      </c>
      <c r="J69" s="52">
        <v>0</v>
      </c>
      <c r="K69" s="52">
        <v>0</v>
      </c>
      <c r="L69" s="51">
        <f>SUM(B69:K69)</f>
        <v>911627.92</v>
      </c>
    </row>
    <row r="70" spans="1:12" ht="18" customHeight="1">
      <c r="A70" s="55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5" t="s">
        <v>79</v>
      </c>
      <c r="I71"/>
      <c r="K71"/>
    </row>
    <row r="72" spans="1:11" ht="14.25">
      <c r="A72" s="53"/>
      <c r="B72" s="53"/>
      <c r="C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2021-03-05T13:30:35Z</dcterms:modified>
  <cp:category/>
  <cp:version/>
  <cp:contentType/>
  <cp:contentStatus/>
</cp:coreProperties>
</file>