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<sst xmlns="http://schemas.openxmlformats.org/spreadsheetml/2006/main" count="79" uniqueCount="78">
  <si>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</si>
  <si>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</si>
  <si>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</si>
  <si>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</si>
  <si>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</si>
  <si>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</si>
  <si>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</si>
  <si>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</si>
  <si>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</si>
  <si>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</si>
  <si>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</si>
  <si>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</si>
  <si>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</si>
  <si>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</si>
  <si>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</si>
  <si>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</si>
  <si>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</si>
  <si>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</si>
  <si>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</si>
  <si>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</si>
  <si>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</si>
  <si>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</si>
  <si>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</si>
  <si>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</si>
  <si>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</si>
  <si>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</si>
  <si>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</si>
  <si>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</si>
  <si>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</si>
  <si>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</si>
  <si>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</si>
  <si>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</si>
  <si>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</si>
  <si>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</si>
  <si>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</si>
  <si>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</si>
  <si>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</si>
  <si>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</si>
  <si>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</si>
  <si>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</si>
  <si>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</si>
  <si>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</si>
  <si>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</si>
  <si>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</si>
  <si>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</si>
  <si>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</si>
  <si>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</si>
  <si>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</si>
  <si>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</si>
  <si>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</si>
  <si>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</si>
  <si>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</si>
  <si>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</si>
  <si>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</si>
  <si>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</si>
  <si>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</si>
  <si>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</si>
  <si>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</si>
  <si>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</si>
  <si>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</si>
  <si>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</si>
  <si>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</si>
  <si>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</si>
  <si>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</si>
  <si>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</si>
  <si>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</si>
  <si>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</si>
  <si>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</si>
  <si>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</si>
  <si>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</si>
  <si>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</si>
  <si>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</si>
  <si>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</si>
  <si>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</si>
  <si>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</si>
  <si>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</si>
  <si>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25/02/21 - VENCIMENTO 04/03/21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</si>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</sst>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63163</v>
      </c>
      <c r="C7" s="10">
        <f>C8+C11</f>
        <v>80151</v>
      </c>
      <c r="D7" s="10">
        <f aca="true" t="shared" si="0" ref="D7:K7">D8+D11</f>
        <v>228281</v>
      </c>
      <c r="E7" s="10">
        <f t="shared" si="0"/>
        <v>194859</v>
      </c>
      <c r="F7" s="10">
        <f t="shared" si="0"/>
        <v>197004</v>
      </c>
      <c r="G7" s="10">
        <f t="shared" si="0"/>
        <v>105936</v>
      </c>
      <c r="H7" s="10">
        <f t="shared" si="0"/>
        <v>55950</v>
      </c>
      <c r="I7" s="10">
        <f t="shared" si="0"/>
        <v>98336</v>
      </c>
      <c r="J7" s="10">
        <f t="shared" si="0"/>
        <v>79784</v>
      </c>
      <c r="K7" s="10">
        <f t="shared" si="0"/>
        <v>168263</v>
      </c>
      <c r="L7" s="10">
        <f>SUM(B7:K7)</f>
        <v>1271727</v>
      </c>
      <c r="M7" s="11"/>
    </row>
    <row r="8" spans="1:13" ht="17.25" customHeight="1">
      <c r="A8" s="12" t="s">
        <v>18</v>
      </c>
      <c r="B8" s="13">
        <f>B9+B10</f>
        <v>4838</v>
      </c>
      <c r="C8" s="13">
        <f aca="true" t="shared" si="1" ref="C8:K8">C9+C10</f>
        <v>5742</v>
      </c>
      <c r="D8" s="13">
        <f t="shared" si="1"/>
        <v>16524</v>
      </c>
      <c r="E8" s="13">
        <f t="shared" si="1"/>
        <v>13098</v>
      </c>
      <c r="F8" s="13">
        <f t="shared" si="1"/>
        <v>12096</v>
      </c>
      <c r="G8" s="13">
        <f t="shared" si="1"/>
        <v>8222</v>
      </c>
      <c r="H8" s="13">
        <f t="shared" si="1"/>
        <v>3889</v>
      </c>
      <c r="I8" s="13">
        <f t="shared" si="1"/>
        <v>4983</v>
      </c>
      <c r="J8" s="13">
        <f t="shared" si="1"/>
        <v>4897</v>
      </c>
      <c r="K8" s="13">
        <f t="shared" si="1"/>
        <v>10515</v>
      </c>
      <c r="L8" s="13">
        <f>SUM(B8:K8)</f>
        <v>84804</v>
      </c>
      <c r="M8"/>
    </row>
    <row r="9" spans="1:13" ht="17.25" customHeight="1">
      <c r="A9" s="14" t="s">
        <v>19</v>
      </c>
      <c r="B9" s="15">
        <v>4836</v>
      </c>
      <c r="C9" s="15">
        <v>5742</v>
      </c>
      <c r="D9" s="15">
        <v>16524</v>
      </c>
      <c r="E9" s="15">
        <v>13098</v>
      </c>
      <c r="F9" s="15">
        <v>12096</v>
      </c>
      <c r="G9" s="15">
        <v>8222</v>
      </c>
      <c r="H9" s="15">
        <v>3888</v>
      </c>
      <c r="I9" s="15">
        <v>4983</v>
      </c>
      <c r="J9" s="15">
        <v>4897</v>
      </c>
      <c r="K9" s="15">
        <v>10515</v>
      </c>
      <c r="L9" s="13">
        <f>SUM(B9:K9)</f>
        <v>84801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58325</v>
      </c>
      <c r="C11" s="15">
        <v>74409</v>
      </c>
      <c r="D11" s="15">
        <v>211757</v>
      </c>
      <c r="E11" s="15">
        <v>181761</v>
      </c>
      <c r="F11" s="15">
        <v>184908</v>
      </c>
      <c r="G11" s="15">
        <v>97714</v>
      </c>
      <c r="H11" s="15">
        <v>52061</v>
      </c>
      <c r="I11" s="15">
        <v>93353</v>
      </c>
      <c r="J11" s="15">
        <v>74887</v>
      </c>
      <c r="K11" s="15">
        <v>157748</v>
      </c>
      <c r="L11" s="13">
        <f>SUM(B11:K11)</f>
        <v>1186923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1.237601444503798</v>
      </c>
      <c r="C15" s="22">
        <v>1.461403448479988</v>
      </c>
      <c r="D15" s="22">
        <v>1.425950722711438</v>
      </c>
      <c r="E15" s="22">
        <v>1.311102471699339</v>
      </c>
      <c r="F15" s="22">
        <v>1.57890170981631</v>
      </c>
      <c r="G15" s="22">
        <v>1.492745527051598</v>
      </c>
      <c r="H15" s="22">
        <v>1.424873159787739</v>
      </c>
      <c r="I15" s="22">
        <v>1.357205866289249</v>
      </c>
      <c r="J15" s="22">
        <v>1.704309828625008</v>
      </c>
      <c r="K15" s="22">
        <v>1.243043998347824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456166.98000000004</v>
      </c>
      <c r="C17" s="25">
        <f aca="true" t="shared" si="2" ref="C17:K17">C18+C19+C20+C21+C22+C23+C24</f>
        <v>365612.22</v>
      </c>
      <c r="D17" s="25">
        <f t="shared" si="2"/>
        <v>1216662.68</v>
      </c>
      <c r="E17" s="25">
        <f t="shared" si="2"/>
        <v>959136.5</v>
      </c>
      <c r="F17" s="25">
        <f t="shared" si="2"/>
        <v>1044910.24</v>
      </c>
      <c r="G17" s="25">
        <f t="shared" si="2"/>
        <v>587000.4</v>
      </c>
      <c r="H17" s="25">
        <f t="shared" si="2"/>
        <v>324933.54</v>
      </c>
      <c r="I17" s="25">
        <f t="shared" si="2"/>
        <v>444077.04000000004</v>
      </c>
      <c r="J17" s="25">
        <f t="shared" si="2"/>
        <v>493646.9</v>
      </c>
      <c r="K17" s="25">
        <f t="shared" si="2"/>
        <v>620861.75</v>
      </c>
      <c r="L17" s="25">
        <f>L18+L19+L20+L21+L22+L23+L24</f>
        <v>6513008.25</v>
      </c>
      <c r="M17"/>
    </row>
    <row r="18" spans="1:13" ht="17.25" customHeight="1">
      <c r="A18" s="26" t="s">
        <v>24</v>
      </c>
      <c r="B18" s="33">
        <f aca="true" t="shared" si="3" ref="B18:K18">ROUND(B13*B7,2)</f>
        <v>366857.02</v>
      </c>
      <c r="C18" s="33">
        <f t="shared" si="3"/>
        <v>245366.26</v>
      </c>
      <c r="D18" s="33">
        <f t="shared" si="3"/>
        <v>832266.87</v>
      </c>
      <c r="E18" s="33">
        <f t="shared" si="3"/>
        <v>718445.13</v>
      </c>
      <c r="F18" s="33">
        <f t="shared" si="3"/>
        <v>642981.66</v>
      </c>
      <c r="G18" s="33">
        <f t="shared" si="3"/>
        <v>379939.46</v>
      </c>
      <c r="H18" s="33">
        <f t="shared" si="3"/>
        <v>221092.02</v>
      </c>
      <c r="I18" s="33">
        <f t="shared" si="3"/>
        <v>322748.59</v>
      </c>
      <c r="J18" s="33">
        <f t="shared" si="3"/>
        <v>281948.68</v>
      </c>
      <c r="K18" s="33">
        <f t="shared" si="3"/>
        <v>485489.23</v>
      </c>
      <c r="L18" s="33">
        <f aca="true" t="shared" si="4" ref="L18:L24">SUM(B18:K18)</f>
        <v>4497134.92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87165.76</v>
      </c>
      <c r="C19" s="33">
        <f t="shared" si="5"/>
        <v>113212.84</v>
      </c>
      <c r="D19" s="33">
        <f t="shared" si="5"/>
        <v>354504.67</v>
      </c>
      <c r="E19" s="33">
        <f t="shared" si="5"/>
        <v>223510.06</v>
      </c>
      <c r="F19" s="33">
        <f t="shared" si="5"/>
        <v>372223.18</v>
      </c>
      <c r="G19" s="33">
        <f t="shared" si="5"/>
        <v>187213.47</v>
      </c>
      <c r="H19" s="33">
        <f t="shared" si="5"/>
        <v>93936.07</v>
      </c>
      <c r="I19" s="33">
        <f t="shared" si="5"/>
        <v>115287.69</v>
      </c>
      <c r="J19" s="33">
        <f t="shared" si="5"/>
        <v>198579.23</v>
      </c>
      <c r="K19" s="33">
        <f t="shared" si="5"/>
        <v>117995.24</v>
      </c>
      <c r="L19" s="33">
        <f t="shared" si="4"/>
        <v>1863628.21</v>
      </c>
      <c r="M19"/>
    </row>
    <row r="20" spans="1:13" ht="17.25" customHeight="1">
      <c r="A20" s="27" t="s">
        <v>26</v>
      </c>
      <c r="B20" s="33">
        <v>1046.58</v>
      </c>
      <c r="C20" s="33">
        <v>5548.18</v>
      </c>
      <c r="D20" s="33">
        <v>26921.26</v>
      </c>
      <c r="E20" s="33">
        <v>20388.43</v>
      </c>
      <c r="F20" s="33">
        <v>28220.46</v>
      </c>
      <c r="G20" s="33">
        <v>20018.51</v>
      </c>
      <c r="H20" s="33">
        <v>11458.08</v>
      </c>
      <c r="I20" s="33">
        <v>4555.82</v>
      </c>
      <c r="J20" s="33">
        <v>10149.11</v>
      </c>
      <c r="K20" s="33">
        <v>14407.4</v>
      </c>
      <c r="L20" s="33">
        <f t="shared" si="4"/>
        <v>142713.83000000002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-129.64</v>
      </c>
      <c r="C23" s="33">
        <v>0</v>
      </c>
      <c r="D23" s="33">
        <v>0</v>
      </c>
      <c r="E23" s="33">
        <v>-700</v>
      </c>
      <c r="F23" s="33">
        <v>0</v>
      </c>
      <c r="G23" s="33">
        <v>0</v>
      </c>
      <c r="H23" s="33">
        <v>-129.96</v>
      </c>
      <c r="I23" s="33">
        <v>0</v>
      </c>
      <c r="J23" s="33">
        <v>0</v>
      </c>
      <c r="K23" s="33">
        <v>0</v>
      </c>
      <c r="L23" s="33">
        <f t="shared" si="4"/>
        <v>-959.6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-43416.17</v>
      </c>
      <c r="C27" s="33">
        <f t="shared" si="6"/>
        <v>-25264.8</v>
      </c>
      <c r="D27" s="33">
        <f t="shared" si="6"/>
        <v>-72705.6</v>
      </c>
      <c r="E27" s="33">
        <f t="shared" si="6"/>
        <v>-62680.39</v>
      </c>
      <c r="F27" s="33">
        <f t="shared" si="6"/>
        <v>-53222.4</v>
      </c>
      <c r="G27" s="33">
        <f t="shared" si="6"/>
        <v>-36176.8</v>
      </c>
      <c r="H27" s="33">
        <f t="shared" si="6"/>
        <v>-25784.95</v>
      </c>
      <c r="I27" s="33">
        <f t="shared" si="6"/>
        <v>-34271.33</v>
      </c>
      <c r="J27" s="33">
        <f t="shared" si="6"/>
        <v>-21546.8</v>
      </c>
      <c r="K27" s="33">
        <f t="shared" si="6"/>
        <v>-46266</v>
      </c>
      <c r="L27" s="33">
        <f aca="true" t="shared" si="7" ref="L27:L33">SUM(B27:K27)</f>
        <v>-421335.24000000005</v>
      </c>
      <c r="M27"/>
    </row>
    <row r="28" spans="1:13" ht="18.75" customHeight="1">
      <c r="A28" s="27" t="s">
        <v>30</v>
      </c>
      <c r="B28" s="33">
        <f>B29+B30+B31+B32</f>
        <v>-21278.4</v>
      </c>
      <c r="C28" s="33">
        <f aca="true" t="shared" si="8" ref="C28:K28">C29+C30+C31+C32</f>
        <v>-25264.8</v>
      </c>
      <c r="D28" s="33">
        <f t="shared" si="8"/>
        <v>-72705.6</v>
      </c>
      <c r="E28" s="33">
        <f t="shared" si="8"/>
        <v>-57631.2</v>
      </c>
      <c r="F28" s="33">
        <f t="shared" si="8"/>
        <v>-53222.4</v>
      </c>
      <c r="G28" s="33">
        <f t="shared" si="8"/>
        <v>-36176.8</v>
      </c>
      <c r="H28" s="33">
        <f t="shared" si="8"/>
        <v>-17107.2</v>
      </c>
      <c r="I28" s="33">
        <f t="shared" si="8"/>
        <v>-34271.33</v>
      </c>
      <c r="J28" s="33">
        <f t="shared" si="8"/>
        <v>-21546.8</v>
      </c>
      <c r="K28" s="33">
        <f t="shared" si="8"/>
        <v>-46266</v>
      </c>
      <c r="L28" s="33">
        <f t="shared" si="7"/>
        <v>-385470.53</v>
      </c>
      <c r="M28"/>
    </row>
    <row r="29" spans="1:13" s="36" customFormat="1" ht="18.75" customHeight="1">
      <c r="A29" s="34" t="s">
        <v>58</v>
      </c>
      <c r="B29" s="33">
        <f>-ROUND((B9)*$E$3,2)</f>
        <v>-21278.4</v>
      </c>
      <c r="C29" s="33">
        <f aca="true" t="shared" si="9" ref="C29:K29">-ROUND((C9)*$E$3,2)</f>
        <v>-25264.8</v>
      </c>
      <c r="D29" s="33">
        <f t="shared" si="9"/>
        <v>-72705.6</v>
      </c>
      <c r="E29" s="33">
        <f t="shared" si="9"/>
        <v>-57631.2</v>
      </c>
      <c r="F29" s="33">
        <f t="shared" si="9"/>
        <v>-53222.4</v>
      </c>
      <c r="G29" s="33">
        <f t="shared" si="9"/>
        <v>-36176.8</v>
      </c>
      <c r="H29" s="33">
        <f t="shared" si="9"/>
        <v>-17107.2</v>
      </c>
      <c r="I29" s="33">
        <f t="shared" si="9"/>
        <v>-21925.2</v>
      </c>
      <c r="J29" s="33">
        <f t="shared" si="9"/>
        <v>-21546.8</v>
      </c>
      <c r="K29" s="33">
        <f t="shared" si="9"/>
        <v>-46266</v>
      </c>
      <c r="L29" s="33">
        <f t="shared" si="7"/>
        <v>-373124.4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-471.45</v>
      </c>
      <c r="J31" s="17">
        <v>0</v>
      </c>
      <c r="K31" s="17">
        <v>0</v>
      </c>
      <c r="L31" s="33">
        <f t="shared" si="7"/>
        <v>-471.45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-11874.68</v>
      </c>
      <c r="J32" s="17">
        <v>0</v>
      </c>
      <c r="K32" s="17">
        <v>0</v>
      </c>
      <c r="L32" s="33">
        <f t="shared" si="7"/>
        <v>-11874.68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412750.81000000006</v>
      </c>
      <c r="C48" s="41">
        <f aca="true" t="shared" si="12" ref="C48:K48">IF(C17+C27+C40+C49&lt;0,0,C17+C27+C49)</f>
        <v>340347.42</v>
      </c>
      <c r="D48" s="41">
        <f t="shared" si="12"/>
        <v>1143957.0799999998</v>
      </c>
      <c r="E48" s="41">
        <f t="shared" si="12"/>
        <v>896456.11</v>
      </c>
      <c r="F48" s="41">
        <f t="shared" si="12"/>
        <v>991687.84</v>
      </c>
      <c r="G48" s="41">
        <f t="shared" si="12"/>
        <v>550823.6</v>
      </c>
      <c r="H48" s="41">
        <f t="shared" si="12"/>
        <v>299148.58999999997</v>
      </c>
      <c r="I48" s="41">
        <f t="shared" si="12"/>
        <v>409805.71</v>
      </c>
      <c r="J48" s="41">
        <f t="shared" si="12"/>
        <v>472100.10000000003</v>
      </c>
      <c r="K48" s="41">
        <f t="shared" si="12"/>
        <v>574595.75</v>
      </c>
      <c r="L48" s="42">
        <f>SUM(B48:K48)</f>
        <v>6091673.009999999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412750.81</v>
      </c>
      <c r="C54" s="41">
        <f aca="true" t="shared" si="14" ref="C54:J54">SUM(C55:C66)</f>
        <v>340347.41</v>
      </c>
      <c r="D54" s="41">
        <f t="shared" si="14"/>
        <v>1143957.08</v>
      </c>
      <c r="E54" s="41">
        <f t="shared" si="14"/>
        <v>896456.11</v>
      </c>
      <c r="F54" s="41">
        <f t="shared" si="14"/>
        <v>991687.84</v>
      </c>
      <c r="G54" s="41">
        <f t="shared" si="14"/>
        <v>550823.61</v>
      </c>
      <c r="H54" s="41">
        <f t="shared" si="14"/>
        <v>299148.59</v>
      </c>
      <c r="I54" s="41">
        <f>SUM(I55:I69)</f>
        <v>409805.71</v>
      </c>
      <c r="J54" s="41">
        <f t="shared" si="14"/>
        <v>472100.10000000003</v>
      </c>
      <c r="K54" s="41">
        <f>SUM(K55:K68)</f>
        <v>574595.76</v>
      </c>
      <c r="L54" s="46">
        <f>SUM(B54:K54)</f>
        <v>6091673.02</v>
      </c>
      <c r="M54" s="40"/>
    </row>
    <row r="55" spans="1:13" ht="18.75" customHeight="1">
      <c r="A55" s="47" t="s">
        <v>51</v>
      </c>
      <c r="B55" s="48">
        <v>412750.81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412750.81</v>
      </c>
      <c r="M55" s="40"/>
    </row>
    <row r="56" spans="1:12" ht="18.75" customHeight="1">
      <c r="A56" s="47" t="s">
        <v>61</v>
      </c>
      <c r="B56" s="17">
        <v>0</v>
      </c>
      <c r="C56" s="48">
        <v>296953.12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296953.12</v>
      </c>
    </row>
    <row r="57" spans="1:12" ht="18.75" customHeight="1">
      <c r="A57" s="47" t="s">
        <v>62</v>
      </c>
      <c r="B57" s="17">
        <v>0</v>
      </c>
      <c r="C57" s="48">
        <v>43394.29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43394.29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1143957.08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1143957.08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896456.11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896456.11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991687.84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991687.84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550823.61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550823.61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299148.59</v>
      </c>
      <c r="I62" s="17">
        <v>0</v>
      </c>
      <c r="J62" s="17">
        <v>0</v>
      </c>
      <c r="K62" s="17">
        <v>0</v>
      </c>
      <c r="L62" s="46">
        <f t="shared" si="15"/>
        <v>299148.59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f>+J48</f>
        <v>472100.10000000003</v>
      </c>
      <c r="K64" s="17">
        <v>0</v>
      </c>
      <c r="L64" s="46">
        <f t="shared" si="15"/>
        <v>472100.10000000003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314878.48</v>
      </c>
      <c r="L65" s="46">
        <f t="shared" si="15"/>
        <v>314878.48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259717.28</v>
      </c>
      <c r="L66" s="46">
        <f t="shared" si="15"/>
        <v>259717.28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409805.71</v>
      </c>
      <c r="J69" s="53">
        <v>0</v>
      </c>
      <c r="K69" s="53">
        <v>0</v>
      </c>
      <c r="L69" s="51">
        <f>SUM(B69:K69)</f>
        <v>409805.71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2021-03-03T17:59:50Z</dcterms:modified>
  <cp:category/>
  <cp:version/>
  <cp:contentType/>
  <cp:contentStatus/>
</cp:coreProperties>
</file>